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R:\Granty a činnost\Dotace 2026\Dokumenty 2027\"/>
    </mc:Choice>
  </mc:AlternateContent>
  <workbookProtection workbookAlgorithmName="SHA-512" workbookHashValue="BbwjiCk2vvz9LXOTU0PtScNmEy4C/ledUeNj6l6gdvtdsYAuP9D11RwAvtZi+Lmd94K6rsIIc9hNL0EGkpthiw==" workbookSaltValue="3+Na1PA+RAHoRDkA6nWZgw==" workbookSpinCount="100000" lockStructure="1"/>
  <bookViews>
    <workbookView xWindow="0" yWindow="0" windowWidth="28800" windowHeight="11700"/>
  </bookViews>
  <sheets>
    <sheet name="ŽÁDOST 1B" sheetId="5" r:id="rId1"/>
    <sheet name="NSA - členská základna" sheetId="6" r:id="rId2"/>
    <sheet name="Nastavení - Vyhodnocení" sheetId="7" state="hidden" r:id="rId3"/>
    <sheet name="data" sheetId="3" state="hidden" r:id="rId4"/>
  </sheets>
  <definedNames>
    <definedName name="_xlnm.Print_Titles" localSheetId="1">'NSA - členská základna'!$1:$1</definedName>
    <definedName name="_xlnm.Print_Titles" localSheetId="0">'ŽÁDOST 1B'!$1:$7</definedName>
    <definedName name="_xlnm.Print_Area" localSheetId="1">'NSA - členská základna'!$A$1:$I$331</definedName>
    <definedName name="_xlnm.Print_Area" localSheetId="0">'ŽÁDOST 1B'!$A$1:$J$190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6" l="1"/>
  <c r="C6" i="7" l="1"/>
  <c r="J4" i="7"/>
  <c r="I4" i="7"/>
  <c r="D33" i="5"/>
  <c r="C3" i="7" l="1"/>
  <c r="C10" i="7" l="1"/>
  <c r="C8" i="7" l="1"/>
  <c r="C7" i="7"/>
  <c r="C5" i="7"/>
  <c r="C4" i="7"/>
  <c r="K3" i="6" l="1"/>
  <c r="K4" i="6"/>
  <c r="K2" i="6"/>
  <c r="D16" i="7" l="1"/>
  <c r="H2" i="6" l="1"/>
  <c r="H3" i="6"/>
  <c r="H4" i="6"/>
  <c r="H5" i="6"/>
  <c r="H6" i="6"/>
  <c r="H7" i="6"/>
  <c r="H8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I16" i="7"/>
  <c r="F8" i="7" l="1"/>
  <c r="F7" i="7"/>
  <c r="F6" i="7"/>
  <c r="F5" i="7"/>
  <c r="F4" i="7"/>
  <c r="F3" i="7"/>
  <c r="F9" i="7" l="1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B328" i="6"/>
  <c r="B329" i="6"/>
  <c r="B330" i="6"/>
  <c r="B331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C9" i="7" l="1"/>
  <c r="C11" i="7" s="1"/>
  <c r="B302" i="6"/>
  <c r="B303" i="6"/>
  <c r="B304" i="6"/>
  <c r="B305" i="6"/>
  <c r="B306" i="6"/>
  <c r="B307" i="6"/>
  <c r="B308" i="6"/>
  <c r="B309" i="6"/>
  <c r="B297" i="6"/>
  <c r="B298" i="6"/>
  <c r="B299" i="6"/>
  <c r="B300" i="6"/>
  <c r="B301" i="6"/>
  <c r="B288" i="6"/>
  <c r="B289" i="6"/>
  <c r="B290" i="6"/>
  <c r="B291" i="6"/>
  <c r="B292" i="6"/>
  <c r="B293" i="6"/>
  <c r="B294" i="6"/>
  <c r="B295" i="6"/>
  <c r="B296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41" i="6"/>
  <c r="B42" i="6"/>
  <c r="B43" i="6"/>
  <c r="B44" i="6"/>
  <c r="B45" i="6"/>
  <c r="B4" i="6" l="1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2" i="6"/>
  <c r="B3" i="6"/>
</calcChain>
</file>

<file path=xl/comments1.xml><?xml version="1.0" encoding="utf-8"?>
<comments xmlns="http://schemas.openxmlformats.org/spreadsheetml/2006/main">
  <authors>
    <author>Radek Posker</author>
  </authors>
  <commentList>
    <comment ref="F126" authorId="0" shapeId="0">
      <text>
        <r>
          <rPr>
            <sz val="9"/>
            <color indexed="81"/>
            <rFont val="Tahoma"/>
            <family val="2"/>
            <charset val="238"/>
          </rPr>
          <t>Licence A … 2 roky studia
Licence B … 2-3 týdenní kurz
Licence C … 2-3 víkendový kurz</t>
        </r>
      </text>
    </comment>
  </commentList>
</comments>
</file>

<file path=xl/comments2.xml><?xml version="1.0" encoding="utf-8"?>
<comments xmlns="http://schemas.openxmlformats.org/spreadsheetml/2006/main">
  <authors>
    <author>Radek Posker</author>
  </authors>
  <commentList>
    <comment ref="G1" authorId="0" shapeId="0">
      <text>
        <r>
          <rPr>
            <b/>
            <sz val="9"/>
            <color indexed="81"/>
            <rFont val="Tahoma"/>
            <family val="2"/>
            <charset val="238"/>
          </rPr>
          <t>*Jedná se o registrovaného člena v letech 7 – 19, který se účastnil alespoň 3 oficiálních soutěží za uplynulý rok sezóny 2025/2026. Oficiální soutěž je soutěž pořádaná pod příslušným svazem, jako například český pohár, liga apod. Příslušný svaz eviduje a zveřejňuje její propozice a výsledkové listiny, nebo člena staršího 26 let soutěžícího nejhůře v 2. výkonnostní soutěži daného sportu.</t>
        </r>
      </text>
    </comment>
  </commentList>
</comments>
</file>

<file path=xl/sharedStrings.xml><?xml version="1.0" encoding="utf-8"?>
<sst xmlns="http://schemas.openxmlformats.org/spreadsheetml/2006/main" count="260" uniqueCount="202">
  <si>
    <t>o poskytnutí finanční dotace na činnost</t>
  </si>
  <si>
    <t>DOTACE z rozpočtu města Jeseník</t>
  </si>
  <si>
    <t>--------------------------------------------------------------------------------------------------------------------------------------------</t>
  </si>
  <si>
    <t>Žadatel:</t>
  </si>
  <si>
    <t>(název právnické osoby dle registrační listiny)</t>
  </si>
  <si>
    <t>Adresa sídla:</t>
  </si>
  <si>
    <t>Statutární zástupce:</t>
  </si>
  <si>
    <t>(dle společenské smlouvy, stanov apod.)</t>
  </si>
  <si>
    <t>Právní forma žadatele:</t>
  </si>
  <si>
    <t>(občanské sdružení, nadace, o.p.s., sportovní klub apod.)</t>
  </si>
  <si>
    <t>Bankovní spojení:</t>
  </si>
  <si>
    <t>DIČ žadatele:</t>
  </si>
  <si>
    <t>Telefon:</t>
  </si>
  <si>
    <t>Emailová adresa:</t>
  </si>
  <si>
    <t>IČO žadatele:</t>
  </si>
  <si>
    <t>TÍMTO ŽÁDÁME O POSKYTNUTÍ DOTACE VE VÝŠI</t>
  </si>
  <si>
    <t>Hlavní činnost organizace:</t>
  </si>
  <si>
    <t>(stručně popiště hlavní činnost)</t>
  </si>
  <si>
    <t>(stručně popiště plán činnosti)</t>
  </si>
  <si>
    <t>(stručně popiště a podrobně uveďte v návrhu rozpočtu)</t>
  </si>
  <si>
    <t>Okresní</t>
  </si>
  <si>
    <t>Krajské</t>
  </si>
  <si>
    <t>Mezinárodní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</si>
  <si>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</si>
  <si>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</si>
  <si>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</si>
  <si>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</si>
  <si>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</si>
  <si>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</si>
  <si>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</si>
  <si>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</si>
  <si>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</si>
  <si>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</si>
  <si>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(k dané úrovni napište 3 názvy soutěží, kterých se účastnila organizace v posledních 12 měsících, vypište jen nejvyšší dosaženou úroveň, např. pokud se členové organizace účastnili alespoň 3 mezinárodních soutěží, už nemusíte vypisovat republikové, krajské a okresní)</t>
  </si>
  <si>
    <t>Žadatel prohlašuje, že uvedené údaje vč. údajů v přílohách jsou úplné a pravdivé a že nezatajuje žádné okolnosti důležité pro posouzení žádosti.</t>
  </si>
  <si>
    <t>V případě neúplných či nepravdivých informací žadatel bere na vědomí, že je povinen ihned (po prokázání neúplnosti či nepravdivosti údajů) vrátit požadovanou částku na účet města Jeseník.</t>
  </si>
  <si>
    <t>Vámi poskytnuté osobní údaje budou zpracovány na základě čl. 6 odst. 1 písm. b) obecného nařízení EU (GDPR) z důvodu jejich nezbytnosti pro posouzení žádosti o poskytnutí dotace.</t>
  </si>
  <si>
    <t>Datum:</t>
  </si>
  <si>
    <t>Zpracoval:</t>
  </si>
  <si>
    <t>UPOZORNĚNÍ</t>
  </si>
  <si>
    <t>K této žádosti je třeba doložit:</t>
  </si>
  <si>
    <t>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</t>
  </si>
  <si>
    <t>Doklad o volbě či jmenování statutárního orgánu, zástupce (pouze elektronicky).</t>
  </si>
  <si>
    <t>Doklad o právní subjektivitě žadatele, kopie stanov nebo statutu žadatele (pouze elektronicky).</t>
  </si>
  <si>
    <t>Doklad o přidělení IČ popřípadě DIČ je-li žadateli přiděleno (pouze elektronicky).</t>
  </si>
  <si>
    <t>Zpráva organizace – poslední zpracovaná (např. výroční zpráva, zpráva o hospodaření, zpráva o činnosti – pouze elektronicky).</t>
  </si>
  <si>
    <t>Doklad s číslem peněžního účtu u peněžního ústavu (v elektronické i v tištěné podobě).</t>
  </si>
  <si>
    <t>Při čerpání dotace na trenérskou činnost je žadatel povinnen doložit kopii smlouvy trenéra a jeho licenci.</t>
  </si>
  <si>
    <t>Dokumenty dle bodu 1-3 žádosti žadatel nepředkládá v případě, že v předchozích dokumentech, které předložil, nedošlo ke změnám, zašle jen Čestné prohlášení dle vzoru.</t>
  </si>
  <si>
    <t>Pozn. V případě nedostatku místa uveďte všechny požadované údaje na zvláštních přílohách.</t>
  </si>
  <si>
    <t>________________________________________________________________________________________</t>
  </si>
  <si>
    <t>Upřesni</t>
  </si>
  <si>
    <t>(jmenujte hlavní sport, ve kterém se organizace účastní soutěží a vyberte upřesnění druhu sportu)</t>
  </si>
  <si>
    <t>PROHLÁŠENÍ ŽADATELE</t>
  </si>
  <si>
    <t>INFORMACE O ZPRACOVÁNÍ OSOBNÍCH ÚDAJŮ</t>
  </si>
  <si>
    <t>Jméno</t>
  </si>
  <si>
    <t>Příjmení</t>
  </si>
  <si>
    <t>Město</t>
  </si>
  <si>
    <t>KAT</t>
  </si>
  <si>
    <t>Rok nar.</t>
  </si>
  <si>
    <t>Pořadí</t>
  </si>
  <si>
    <t>Účel použití příspěvku města:</t>
  </si>
  <si>
    <t>Bernartice</t>
  </si>
  <si>
    <t>Bílá Voda</t>
  </si>
  <si>
    <t>Česká Ves</t>
  </si>
  <si>
    <t>Mikulovice</t>
  </si>
  <si>
    <t>Ostružná</t>
  </si>
  <si>
    <t>Písečná</t>
  </si>
  <si>
    <t>Skorošice</t>
  </si>
  <si>
    <t>Supíkovice</t>
  </si>
  <si>
    <t>Uhelná</t>
  </si>
  <si>
    <t>Vápenná</t>
  </si>
  <si>
    <t>Velká Kraš</t>
  </si>
  <si>
    <t>Vidnava</t>
  </si>
  <si>
    <t>Vlčice</t>
  </si>
  <si>
    <t>Žulová</t>
  </si>
  <si>
    <t>Javorník</t>
  </si>
  <si>
    <t>Jeseník</t>
  </si>
  <si>
    <t>Zlaté Hory</t>
  </si>
  <si>
    <t>Obce</t>
  </si>
  <si>
    <t>Jiné</t>
  </si>
  <si>
    <t>Kobylá</t>
  </si>
  <si>
    <t>Soutěžící*</t>
  </si>
  <si>
    <t>Bělá p. Pr.</t>
  </si>
  <si>
    <t>Hradec-NV</t>
  </si>
  <si>
    <t>Lipová-l.</t>
  </si>
  <si>
    <t>V.Kunětice</t>
  </si>
  <si>
    <t>Čer. Voda</t>
  </si>
  <si>
    <t>St.Č. Voda</t>
  </si>
  <si>
    <t>K1</t>
  </si>
  <si>
    <t>K2</t>
  </si>
  <si>
    <t>K3</t>
  </si>
  <si>
    <t>K4</t>
  </si>
  <si>
    <t>K5</t>
  </si>
  <si>
    <t>K6</t>
  </si>
  <si>
    <t>KC</t>
  </si>
  <si>
    <t>Koeficient</t>
  </si>
  <si>
    <t>A</t>
  </si>
  <si>
    <t>B</t>
  </si>
  <si>
    <t>C</t>
  </si>
  <si>
    <t>D</t>
  </si>
  <si>
    <t>E</t>
  </si>
  <si>
    <t>F</t>
  </si>
  <si>
    <t>BC</t>
  </si>
  <si>
    <t>Vyber…</t>
  </si>
  <si>
    <t xml:space="preserve">Jméno </t>
  </si>
  <si>
    <t>Přijmení</t>
  </si>
  <si>
    <t>*</t>
  </si>
  <si>
    <t>Soupis výnosů a nákladů k 31.12.2024 za celý rok 2024 v obdobném členění jako návrh rozpočtu.</t>
  </si>
  <si>
    <t>Podrobný návrh rozpočtu organizace na rok 2026 (vyrovnaný rozpočet) s označením nákladů, které v případě schválení budou hrazeny z dotace města Jeseník.</t>
  </si>
  <si>
    <r>
      <t>Tato žádost včetně přílo</t>
    </r>
    <r>
      <rPr>
        <sz val="11"/>
        <rFont val="Arial"/>
        <family val="2"/>
        <charset val="238"/>
      </rPr>
      <t xml:space="preserve">h musí být </t>
    </r>
    <r>
      <rPr>
        <b/>
        <sz val="11"/>
        <rFont val="Arial"/>
        <family val="2"/>
        <charset val="238"/>
      </rPr>
      <t>doručena</t>
    </r>
    <r>
      <rPr>
        <sz val="11"/>
        <rFont val="Arial"/>
        <family val="2"/>
        <charset val="238"/>
      </rPr>
      <t xml:space="preserve"> v daném termínu </t>
    </r>
    <r>
      <rPr>
        <b/>
        <sz val="11"/>
        <rFont val="Arial"/>
        <family val="2"/>
        <charset val="238"/>
      </rPr>
      <t>od 15.12.2025 do 09.01.2026</t>
    </r>
    <r>
      <rPr>
        <sz val="11"/>
        <color theme="1"/>
        <rFont val="Arial"/>
        <family val="2"/>
        <charset val="238"/>
      </rPr>
      <t xml:space="preserve"> do 12 hodin v písemné podobě na podatelnu: MěÚ Jeseník, Masarykovo nám. 167/1, 790 01 Jeseník a v elektronické podobě na: david.koukal@jesenik.cz</t>
    </r>
  </si>
  <si>
    <t>název tréninkové skupiny</t>
  </si>
  <si>
    <t>Dotační program SPORT 2027 - Celoroční činnost sportovnních organizací</t>
  </si>
  <si>
    <t>Plán činnosti a organizace na rok 2027</t>
  </si>
  <si>
    <t>Ž Á D O S T   1B</t>
  </si>
  <si>
    <t>Podpis, příp. razítko</t>
  </si>
  <si>
    <t>Licence*</t>
  </si>
  <si>
    <t>Poznámka / Význam</t>
  </si>
  <si>
    <t>Výsledná známka / skupina</t>
  </si>
  <si>
    <t>0 až 4</t>
  </si>
  <si>
    <t>Jakékoliv</t>
  </si>
  <si>
    <t>"" (prázdno)</t>
  </si>
  <si>
    <t>Příliš nízký věk</t>
  </si>
  <si>
    <t>0 až 7</t>
  </si>
  <si>
    <t>5 až 6</t>
  </si>
  <si>
    <t>Město = Jeseník</t>
  </si>
  <si>
    <t>Předškolní věk (místní)</t>
  </si>
  <si>
    <t>8 až 10</t>
  </si>
  <si>
    <t>Město = Jiné</t>
  </si>
  <si>
    <t>Předškolní věk (přespolní)</t>
  </si>
  <si>
    <t>11 až 15</t>
  </si>
  <si>
    <t>7 až 26</t>
  </si>
  <si>
    <t>Souhlas = ano A Město = Jeseník</t>
  </si>
  <si>
    <t>16 až 20</t>
  </si>
  <si>
    <t>Souhlas = ano A Město = Jiné</t>
  </si>
  <si>
    <t>21 až 26</t>
  </si>
  <si>
    <t>Souhlas = ne/jiné A Město = Jeseník</t>
  </si>
  <si>
    <t>27 a více</t>
  </si>
  <si>
    <t>Souhlas = ne/jiné A Město = Jiné</t>
  </si>
  <si>
    <t>Souhlas = ano (jakékoliv město)</t>
  </si>
  <si>
    <t>Dospělí se souhlasem</t>
  </si>
  <si>
    <t>Vzorec v příloze č.1:</t>
  </si>
  <si>
    <t>2. TABULKA: s podmínkou (VĚK)</t>
  </si>
  <si>
    <t>1. TABULKA: s podmínkami (KAT) - (Věk, Město, Souhlas)</t>
  </si>
  <si>
    <t>Dospělí bez souhlasu (místní)</t>
  </si>
  <si>
    <t>Dospělí bez souhlasu (přespolní)</t>
  </si>
  <si>
    <t>Školní věk / Student se souhlasem (místní)</t>
  </si>
  <si>
    <t>Školní věk / Student se souhlasem (přespolní)</t>
  </si>
  <si>
    <t>Školní věk / Student bez souhlasu (místní)</t>
  </si>
  <si>
    <t>Školní věk / Student bez souhlasu (přespolní)</t>
  </si>
  <si>
    <t>5 až 19</t>
  </si>
  <si>
    <t>6B</t>
  </si>
  <si>
    <t>2B</t>
  </si>
  <si>
    <t>Město = Jeseník A Soutěž = ano</t>
  </si>
  <si>
    <t>Město = Jiné A Soutěž = ano</t>
  </si>
  <si>
    <t>1B</t>
  </si>
  <si>
    <t>3B</t>
  </si>
  <si>
    <t>Město = Jiné A Soutěž = ne/jiné</t>
  </si>
  <si>
    <t>Město = Jeseník A Soutěž = ne/jiné</t>
  </si>
  <si>
    <t>20 a více</t>
  </si>
  <si>
    <t>Starší</t>
  </si>
  <si>
    <t>Výsledná hodnota 
(KAT)</t>
  </si>
  <si>
    <t>Podmínka 
(Město A Soutěž)</t>
  </si>
  <si>
    <t>Věk
(v letech)</t>
  </si>
  <si>
    <t>Hranice věku
pro výpočet</t>
  </si>
  <si>
    <t>* Nutno doložit výsledkové listiny k vyjmenováným soutěžím (závodům).</t>
  </si>
  <si>
    <t xml:space="preserve">Licence B …… 2-3 týdenní kurz </t>
  </si>
  <si>
    <t xml:space="preserve">Licence A …… 2 roky studia                                                                                   </t>
  </si>
  <si>
    <t xml:space="preserve">Licence C …… 2-3 víkendový kurz     </t>
  </si>
  <si>
    <t>Věk
(rozsah od-do)</t>
  </si>
  <si>
    <t>Parametr (Věk)</t>
  </si>
  <si>
    <t>Původní hodnoty</t>
  </si>
  <si>
    <t>nákladovost</t>
  </si>
  <si>
    <t>olymp/neolymp</t>
  </si>
  <si>
    <t>kolekt/ind.</t>
  </si>
  <si>
    <t>soutěže</t>
  </si>
  <si>
    <t>propagace</t>
  </si>
  <si>
    <t>soutěže (nad 30)</t>
  </si>
  <si>
    <t>Koef. - Rozsah členské základny</t>
  </si>
  <si>
    <t>SOUČET</t>
  </si>
  <si>
    <t>rozsah člen. Základny</t>
  </si>
  <si>
    <t>trenéři (A=;B=;C=)</t>
  </si>
  <si>
    <t>Počty v kategorii</t>
  </si>
  <si>
    <t>Bodování - kategorie</t>
  </si>
  <si>
    <t>K1) Náklady (výdaje) organizace:</t>
  </si>
  <si>
    <t>program</t>
  </si>
  <si>
    <t>Poskytovatel</t>
  </si>
  <si>
    <t>získaná dotace v Kč</t>
  </si>
  <si>
    <t>Výše dotace města Jeseník na rok 2026 v Kč</t>
  </si>
  <si>
    <t>Skutečný rozpočet organizace v roce 2025 (bez mezd)</t>
  </si>
  <si>
    <t xml:space="preserve">Reprezentace ČR </t>
  </si>
  <si>
    <t>K6) Aktivní trenéři s trenérskou licencí</t>
  </si>
  <si>
    <t xml:space="preserve">  předpokládané náklady 2027</t>
  </si>
  <si>
    <t>% výše dotace</t>
  </si>
  <si>
    <t>Mezivýpočet K1</t>
  </si>
  <si>
    <t>%</t>
  </si>
  <si>
    <t>počet dotací</t>
  </si>
  <si>
    <t>získané dotace na činnost na rok 2026</t>
  </si>
  <si>
    <t>K2/3) Druh sportu:</t>
  </si>
  <si>
    <t>K4) Nejvyšší absolvované soutěže za posledních 12 měsíců:</t>
  </si>
  <si>
    <t>Republikové</t>
  </si>
  <si>
    <t>Vyber...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</si>
</sst>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Kč&quot;_-;\-* #,##0.00\ &quot;Kč&quot;_-;_-* &quot;-&quot;??\ &quot;Kč&quot;_-;_-@_-"/>
    <numFmt numFmtId="164" formatCode="#,##0\ &quot;Kč&quot;"/>
    <numFmt numFmtId="165" formatCode="0.000"/>
    <numFmt numFmtId="166" formatCode="0.0"/>
    <numFmt numFmtId="167" formatCode="0&quot;.&quot;"/>
  </numFmts>
  <fonts count="3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1"/>
      <color theme="1"/>
      <name val="Arial"/>
      <family val="2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0"/>
      <color rgb="FFFFFFFF"/>
      <name val="Segoe UI"/>
      <family val="2"/>
      <charset val="238"/>
    </font>
    <font>
      <sz val="10"/>
      <color rgb="FF000000"/>
      <name val="Segoe UI"/>
      <family val="2"/>
      <charset val="238"/>
    </font>
    <font>
      <b/>
      <sz val="10"/>
      <color rgb="FF000000"/>
      <name val="Segoe UI"/>
      <family val="2"/>
      <charset val="238"/>
    </font>
    <font>
      <b/>
      <sz val="13"/>
      <color rgb="FFFFFFFF"/>
      <name val="Segoe UI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0"/>
      <color rgb="FFFFFFFF"/>
      <name val="Segoe UI"/>
      <family val="2"/>
      <charset val="238"/>
    </font>
    <font>
      <sz val="10"/>
      <color rgb="FF000000"/>
      <name val="Segoe UI"/>
      <family val="2"/>
      <charset val="238"/>
    </font>
    <font>
      <b/>
      <sz val="10"/>
      <color rgb="FF000000"/>
      <name val="Segoe UI"/>
      <family val="2"/>
      <charset val="238"/>
    </font>
    <font>
      <sz val="10"/>
      <color rgb="FFFFFF00"/>
      <name val="Segoe UI"/>
      <family val="2"/>
      <charset val="238"/>
    </font>
    <font>
      <b/>
      <sz val="11"/>
      <color rgb="FFFFFF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B4C7E"/>
        <bgColor rgb="FF2B4C7E"/>
      </patternFill>
    </fill>
    <fill>
      <patternFill patternType="solid">
        <fgColor rgb="FF4A7C59"/>
        <bgColor rgb="FF4A7C59"/>
      </patternFill>
    </fill>
    <fill>
      <patternFill patternType="solid">
        <fgColor rgb="FFFFFFFF"/>
        <bgColor rgb="FFFFFFFF"/>
      </patternFill>
    </fill>
    <fill>
      <patternFill patternType="solid">
        <fgColor rgb="FFF4F7FA"/>
        <bgColor rgb="FFF4F7FA"/>
      </patternFill>
    </fill>
    <fill>
      <patternFill patternType="solid">
        <fgColor rgb="FF2B4C7E"/>
        <bgColor indexed="64"/>
      </patternFill>
    </fill>
    <fill>
      <patternFill patternType="solid">
        <fgColor rgb="FF4A7C5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FFFF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44" fontId="32" fillId="0" borderId="0" applyFont="0" applyFill="0" applyBorder="0" applyAlignment="0" applyProtection="0"/>
    <xf numFmtId="9" fontId="32" fillId="0" borderId="0" applyFont="0" applyFill="0" applyBorder="0" applyAlignment="0" applyProtection="0"/>
  </cellStyleXfs>
  <cellXfs count="200">
    <xf numFmtId="0" fontId="0" fillId="0" borderId="0" xfId="0"/>
    <xf numFmtId="0" fontId="2" fillId="0" borderId="0" xfId="0" applyFont="1" applyAlignment="1">
      <alignment horizontal="center"/>
    </xf>
    <xf numFmtId="0" fontId="11" fillId="0" borderId="0" xfId="0" applyFont="1"/>
    <xf numFmtId="166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167" fontId="5" fillId="0" borderId="1" xfId="0" quotePrefix="1" applyNumberFormat="1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left" vertical="center"/>
      <protection hidden="1"/>
    </xf>
    <xf numFmtId="0" fontId="16" fillId="2" borderId="1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2" fillId="0" borderId="0" xfId="0" quotePrefix="1" applyFont="1" applyProtection="1">
      <protection hidden="1"/>
    </xf>
    <xf numFmtId="167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12" fillId="3" borderId="0" xfId="0" applyFont="1" applyFill="1" applyAlignment="1" applyProtection="1">
      <alignment horizontal="center"/>
      <protection hidden="1"/>
    </xf>
    <xf numFmtId="167" fontId="3" fillId="0" borderId="7" xfId="0" quotePrefix="1" applyNumberFormat="1" applyFont="1" applyBorder="1" applyAlignment="1" applyProtection="1">
      <alignment horizontal="center"/>
      <protection hidden="1"/>
    </xf>
    <xf numFmtId="0" fontId="20" fillId="9" borderId="0" xfId="0" applyFont="1" applyFill="1" applyAlignment="1" applyProtection="1">
      <alignment horizontal="right"/>
      <protection hidden="1"/>
    </xf>
    <xf numFmtId="0" fontId="21" fillId="5" borderId="9" xfId="0" applyFont="1" applyFill="1" applyBorder="1" applyAlignment="1" applyProtection="1">
      <alignment horizontal="center" vertical="center" wrapText="1"/>
      <protection hidden="1"/>
    </xf>
    <xf numFmtId="0" fontId="22" fillId="6" borderId="9" xfId="0" applyFont="1" applyFill="1" applyBorder="1" applyAlignment="1" applyProtection="1">
      <alignment horizontal="center" vertical="center" wrapText="1"/>
      <protection hidden="1"/>
    </xf>
    <xf numFmtId="0" fontId="23" fillId="6" borderId="9" xfId="0" applyFont="1" applyFill="1" applyBorder="1" applyAlignment="1" applyProtection="1">
      <alignment horizontal="center" vertical="center" wrapText="1"/>
      <protection hidden="1"/>
    </xf>
    <xf numFmtId="0" fontId="22" fillId="7" borderId="9" xfId="0" applyFont="1" applyFill="1" applyBorder="1" applyAlignment="1" applyProtection="1">
      <alignment horizontal="center" vertical="center" wrapText="1"/>
      <protection hidden="1"/>
    </xf>
    <xf numFmtId="0" fontId="23" fillId="7" borderId="9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18" fillId="3" borderId="1" xfId="0" applyFont="1" applyFill="1" applyBorder="1" applyAlignment="1" applyProtection="1">
      <alignment horizontal="center"/>
      <protection hidden="1"/>
    </xf>
    <xf numFmtId="167" fontId="3" fillId="0" borderId="1" xfId="0" quotePrefix="1" applyNumberFormat="1" applyFont="1" applyBorder="1" applyAlignment="1" applyProtection="1">
      <alignment horizontal="center"/>
      <protection hidden="1"/>
    </xf>
    <xf numFmtId="0" fontId="19" fillId="0" borderId="1" xfId="0" applyFont="1" applyBorder="1" applyProtection="1">
      <protection locked="0" hidden="1"/>
    </xf>
    <xf numFmtId="0" fontId="5" fillId="0" borderId="0" xfId="0" applyFont="1" applyFill="1" applyAlignment="1"/>
    <xf numFmtId="0" fontId="2" fillId="0" borderId="0" xfId="0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0" borderId="11" xfId="0" applyBorder="1" applyAlignment="1" applyProtection="1">
      <protection hidden="1"/>
    </xf>
    <xf numFmtId="0" fontId="2" fillId="0" borderId="0" xfId="0" applyFont="1" applyFill="1" applyAlignment="1"/>
    <xf numFmtId="1" fontId="2" fillId="0" borderId="0" xfId="0" applyNumberFormat="1" applyFont="1" applyFill="1" applyAlignment="1"/>
    <xf numFmtId="1" fontId="2" fillId="0" borderId="0" xfId="0" applyNumberFormat="1" applyFont="1" applyAlignment="1"/>
    <xf numFmtId="166" fontId="2" fillId="0" borderId="0" xfId="0" applyNumberFormat="1" applyFont="1" applyAlignment="1"/>
    <xf numFmtId="2" fontId="2" fillId="0" borderId="0" xfId="0" applyNumberFormat="1" applyFont="1" applyAlignment="1"/>
    <xf numFmtId="165" fontId="2" fillId="2" borderId="0" xfId="0" applyNumberFormat="1" applyFont="1" applyFill="1" applyAlignment="1"/>
    <xf numFmtId="0" fontId="20" fillId="8" borderId="0" xfId="0" applyFont="1" applyFill="1" applyAlignment="1" applyProtection="1">
      <protection hidden="1"/>
    </xf>
    <xf numFmtId="0" fontId="20" fillId="9" borderId="0" xfId="0" applyFont="1" applyFill="1" applyAlignment="1" applyProtection="1">
      <protection hidden="1"/>
    </xf>
    <xf numFmtId="0" fontId="21" fillId="4" borderId="9" xfId="0" applyFont="1" applyFill="1" applyBorder="1" applyAlignment="1" applyProtection="1">
      <alignment horizontal="left" vertical="center"/>
      <protection hidden="1"/>
    </xf>
    <xf numFmtId="0" fontId="22" fillId="6" borderId="9" xfId="0" applyFont="1" applyFill="1" applyBorder="1" applyAlignment="1" applyProtection="1">
      <alignment horizontal="center" vertical="center"/>
      <protection hidden="1"/>
    </xf>
    <xf numFmtId="0" fontId="22" fillId="6" borderId="9" xfId="0" applyFont="1" applyFill="1" applyBorder="1" applyAlignment="1" applyProtection="1">
      <alignment horizontal="left" vertical="center"/>
      <protection hidden="1"/>
    </xf>
    <xf numFmtId="0" fontId="23" fillId="6" borderId="9" xfId="0" applyFont="1" applyFill="1" applyBorder="1" applyAlignment="1" applyProtection="1">
      <alignment horizontal="center" vertical="center"/>
      <protection hidden="1"/>
    </xf>
    <xf numFmtId="0" fontId="22" fillId="7" borderId="9" xfId="0" applyFont="1" applyFill="1" applyBorder="1" applyAlignment="1" applyProtection="1">
      <alignment horizontal="center" vertical="center"/>
      <protection hidden="1"/>
    </xf>
    <xf numFmtId="0" fontId="22" fillId="7" borderId="9" xfId="0" applyFont="1" applyFill="1" applyBorder="1" applyAlignment="1" applyProtection="1">
      <alignment horizontal="left" vertical="center"/>
      <protection hidden="1"/>
    </xf>
    <xf numFmtId="0" fontId="23" fillId="7" borderId="9" xfId="0" applyFont="1" applyFill="1" applyBorder="1" applyAlignment="1" applyProtection="1">
      <alignment horizontal="center" vertical="center"/>
      <protection hidden="1"/>
    </xf>
    <xf numFmtId="0" fontId="22" fillId="0" borderId="9" xfId="0" applyFont="1" applyFill="1" applyBorder="1" applyAlignment="1" applyProtection="1">
      <alignment horizontal="center" vertical="center"/>
      <protection hidden="1"/>
    </xf>
    <xf numFmtId="165" fontId="2" fillId="0" borderId="0" xfId="0" applyNumberFormat="1" applyFont="1" applyFill="1" applyAlignment="1"/>
    <xf numFmtId="0" fontId="0" fillId="10" borderId="0" xfId="0" applyFill="1" applyAlignment="1" applyProtection="1">
      <protection hidden="1"/>
    </xf>
    <xf numFmtId="165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8" fillId="7" borderId="9" xfId="0" applyFont="1" applyFill="1" applyBorder="1" applyAlignment="1" applyProtection="1">
      <alignment horizontal="left" vertical="center"/>
      <protection hidden="1"/>
    </xf>
    <xf numFmtId="0" fontId="28" fillId="6" borderId="9" xfId="0" applyFont="1" applyFill="1" applyBorder="1" applyAlignment="1" applyProtection="1">
      <alignment horizontal="left" vertical="center"/>
      <protection hidden="1"/>
    </xf>
    <xf numFmtId="0" fontId="27" fillId="4" borderId="9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17" fillId="0" borderId="0" xfId="0" applyFont="1" applyFill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vertical="top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164" fontId="5" fillId="0" borderId="0" xfId="0" applyNumberFormat="1" applyFont="1" applyAlignment="1" applyProtection="1">
      <alignment vertical="center"/>
      <protection hidden="1"/>
    </xf>
    <xf numFmtId="0" fontId="5" fillId="0" borderId="0" xfId="0" applyFont="1" applyAlignment="1" applyProtection="1">
      <alignment horizontal="left"/>
      <protection hidden="1"/>
    </xf>
    <xf numFmtId="164" fontId="5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8" fillId="0" borderId="0" xfId="0" applyFont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wrapText="1"/>
      <protection hidden="1"/>
    </xf>
    <xf numFmtId="0" fontId="1" fillId="0" borderId="0" xfId="0" applyFont="1" applyAlignment="1" applyProtection="1">
      <alignment vertical="top"/>
      <protection hidden="1"/>
    </xf>
    <xf numFmtId="0" fontId="2" fillId="0" borderId="0" xfId="0" applyFont="1" applyAlignment="1" applyProtection="1">
      <alignment horizontal="justify" vertical="center" wrapText="1"/>
      <protection hidden="1"/>
    </xf>
    <xf numFmtId="0" fontId="2" fillId="0" borderId="0" xfId="0" applyFont="1" applyAlignment="1" applyProtection="1">
      <protection hidden="1"/>
    </xf>
    <xf numFmtId="0" fontId="2" fillId="0" borderId="0" xfId="0" applyFont="1" applyAlignment="1" applyProtection="1">
      <alignment horizontal="right" vertical="top"/>
      <protection hidden="1"/>
    </xf>
    <xf numFmtId="0" fontId="2" fillId="0" borderId="0" xfId="0" applyFont="1" applyFill="1" applyAlignment="1" applyProtection="1">
      <alignment vertical="top" wrapText="1"/>
      <protection hidden="1"/>
    </xf>
    <xf numFmtId="0" fontId="2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wrapText="1"/>
      <protection hidden="1"/>
    </xf>
    <xf numFmtId="0" fontId="5" fillId="0" borderId="0" xfId="0" applyFont="1" applyAlignment="1" applyProtection="1">
      <alignment wrapText="1"/>
      <protection hidden="1"/>
    </xf>
    <xf numFmtId="0" fontId="2" fillId="0" borderId="0" xfId="0" quotePrefix="1" applyFont="1" applyAlignment="1" applyProtection="1">
      <alignment vertical="center" shrinkToFit="1"/>
      <protection hidden="1"/>
    </xf>
    <xf numFmtId="0" fontId="10" fillId="0" borderId="0" xfId="1" applyFont="1" applyAlignment="1" applyProtection="1">
      <protection hidden="1"/>
    </xf>
    <xf numFmtId="0" fontId="2" fillId="0" borderId="0" xfId="0" applyFont="1" applyAlignment="1" applyProtection="1">
      <alignment horizontal="left" vertical="center"/>
      <protection locked="0" hidden="1"/>
    </xf>
    <xf numFmtId="0" fontId="28" fillId="6" borderId="9" xfId="0" applyFont="1" applyFill="1" applyBorder="1" applyAlignment="1" applyProtection="1">
      <alignment horizontal="center" vertical="center"/>
      <protection hidden="1"/>
    </xf>
    <xf numFmtId="0" fontId="29" fillId="6" borderId="9" xfId="0" applyFont="1" applyFill="1" applyBorder="1" applyAlignment="1" applyProtection="1">
      <alignment horizontal="center" vertical="center"/>
      <protection hidden="1"/>
    </xf>
    <xf numFmtId="0" fontId="22" fillId="0" borderId="9" xfId="0" applyFont="1" applyFill="1" applyBorder="1" applyAlignment="1" applyProtection="1">
      <alignment horizontal="center" vertical="center" wrapText="1"/>
      <protection hidden="1"/>
    </xf>
    <xf numFmtId="0" fontId="23" fillId="0" borderId="9" xfId="0" applyFont="1" applyFill="1" applyBorder="1" applyAlignment="1" applyProtection="1">
      <alignment horizontal="center" vertical="center" wrapText="1"/>
      <protection hidden="1"/>
    </xf>
    <xf numFmtId="0" fontId="27" fillId="5" borderId="9" xfId="0" applyFont="1" applyFill="1" applyBorder="1" applyAlignment="1" applyProtection="1">
      <alignment horizontal="center" vertical="center" wrapText="1"/>
      <protection hidden="1"/>
    </xf>
    <xf numFmtId="0" fontId="5" fillId="1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9" borderId="0" xfId="0" applyFill="1" applyAlignment="1" applyProtection="1">
      <protection hidden="1"/>
    </xf>
    <xf numFmtId="0" fontId="30" fillId="14" borderId="9" xfId="0" applyFont="1" applyFill="1" applyBorder="1" applyAlignment="1" applyProtection="1">
      <alignment horizontal="center" vertical="center"/>
      <protection hidden="1"/>
    </xf>
    <xf numFmtId="0" fontId="31" fillId="13" borderId="0" xfId="0" applyFont="1" applyFill="1" applyAlignment="1" applyProtection="1">
      <alignment horizontal="center"/>
      <protection hidden="1"/>
    </xf>
    <xf numFmtId="0" fontId="5" fillId="3" borderId="1" xfId="0" applyFont="1" applyFill="1" applyBorder="1" applyAlignment="1" applyProtection="1">
      <alignment horizontal="left" vertical="center"/>
      <protection hidden="1"/>
    </xf>
    <xf numFmtId="0" fontId="0" fillId="0" borderId="0" xfId="0" applyFont="1" applyAlignment="1" applyProtection="1">
      <protection hidden="1"/>
    </xf>
    <xf numFmtId="0" fontId="0" fillId="0" borderId="0" xfId="0" applyFont="1" applyProtection="1">
      <protection hidden="1"/>
    </xf>
    <xf numFmtId="165" fontId="0" fillId="0" borderId="0" xfId="0" applyNumberFormat="1" applyFont="1" applyAlignment="1" applyProtection="1">
      <alignment vertical="center"/>
      <protection hidden="1"/>
    </xf>
    <xf numFmtId="165" fontId="0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5" fillId="12" borderId="0" xfId="0" applyFont="1" applyFill="1" applyAlignment="1">
      <alignment horizontal="right"/>
    </xf>
    <xf numFmtId="1" fontId="2" fillId="2" borderId="0" xfId="0" applyNumberFormat="1" applyFont="1" applyFill="1" applyAlignment="1">
      <alignment vertical="center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5" fillId="0" borderId="0" xfId="0" applyFont="1" applyBorder="1" applyAlignment="1" applyProtection="1">
      <alignment horizontal="left" vertical="center"/>
      <protection hidden="1"/>
    </xf>
    <xf numFmtId="0" fontId="2" fillId="0" borderId="0" xfId="0" applyFont="1" applyFill="1" applyProtection="1">
      <protection hidden="1"/>
    </xf>
    <xf numFmtId="165" fontId="2" fillId="0" borderId="0" xfId="0" applyNumberFormat="1" applyFont="1" applyFill="1" applyProtection="1">
      <protection hidden="1"/>
    </xf>
    <xf numFmtId="165" fontId="2" fillId="0" borderId="0" xfId="0" applyNumberFormat="1" applyFont="1" applyFill="1" applyAlignment="1" applyProtection="1">
      <alignment vertical="center"/>
      <protection hidden="1"/>
    </xf>
    <xf numFmtId="166" fontId="2" fillId="0" borderId="0" xfId="0" applyNumberFormat="1" applyFont="1" applyFill="1" applyProtection="1">
      <protection hidden="1"/>
    </xf>
    <xf numFmtId="166" fontId="2" fillId="0" borderId="0" xfId="0" applyNumberFormat="1" applyFont="1" applyFill="1" applyAlignment="1" applyProtection="1">
      <alignment vertical="center"/>
      <protection hidden="1"/>
    </xf>
    <xf numFmtId="2" fontId="2" fillId="0" borderId="0" xfId="0" applyNumberFormat="1" applyFont="1" applyFill="1" applyProtection="1">
      <protection hidden="1"/>
    </xf>
    <xf numFmtId="1" fontId="2" fillId="0" borderId="0" xfId="0" applyNumberFormat="1" applyFont="1" applyFill="1" applyProtection="1">
      <protection hidden="1"/>
    </xf>
    <xf numFmtId="0" fontId="2" fillId="0" borderId="0" xfId="0" applyFont="1" applyFill="1" applyAlignment="1" applyProtection="1">
      <alignment vertical="center"/>
      <protection hidden="1"/>
    </xf>
    <xf numFmtId="1" fontId="2" fillId="0" borderId="0" xfId="0" applyNumberFormat="1" applyFont="1" applyFill="1" applyAlignment="1" applyProtection="1">
      <alignment vertical="center"/>
      <protection hidden="1"/>
    </xf>
    <xf numFmtId="164" fontId="7" fillId="0" borderId="0" xfId="0" applyNumberFormat="1" applyFont="1" applyBorder="1" applyAlignment="1" applyProtection="1">
      <alignment horizontal="center" vertical="center"/>
      <protection locked="0" hidden="1"/>
    </xf>
    <xf numFmtId="165" fontId="2" fillId="13" borderId="0" xfId="0" applyNumberFormat="1" applyFont="1" applyFill="1" applyAlignment="1">
      <alignment horizontal="center"/>
    </xf>
    <xf numFmtId="2" fontId="2" fillId="13" borderId="0" xfId="0" applyNumberFormat="1" applyFont="1" applyFill="1" applyAlignment="1"/>
    <xf numFmtId="165" fontId="0" fillId="13" borderId="0" xfId="0" applyNumberFormat="1" applyFont="1" applyFill="1" applyProtection="1">
      <protection hidden="1"/>
    </xf>
    <xf numFmtId="0" fontId="7" fillId="0" borderId="0" xfId="2" applyNumberFormat="1" applyFont="1" applyBorder="1" applyAlignment="1" applyProtection="1">
      <alignment horizontal="center" vertical="center"/>
      <protection locked="0" hidden="1"/>
    </xf>
    <xf numFmtId="0" fontId="7" fillId="0" borderId="0" xfId="2" applyNumberFormat="1" applyFont="1" applyBorder="1" applyAlignment="1" applyProtection="1">
      <alignment vertical="center"/>
      <protection locked="0" hidden="1"/>
    </xf>
    <xf numFmtId="9" fontId="7" fillId="0" borderId="17" xfId="3" applyFont="1" applyBorder="1" applyAlignment="1" applyProtection="1">
      <alignment vertical="center"/>
      <protection hidden="1"/>
    </xf>
    <xf numFmtId="0" fontId="0" fillId="13" borderId="0" xfId="0" applyFill="1" applyAlignment="1" applyProtection="1">
      <protection hidden="1"/>
    </xf>
    <xf numFmtId="1" fontId="2" fillId="13" borderId="0" xfId="0" applyNumberFormat="1" applyFont="1" applyFill="1" applyAlignment="1"/>
    <xf numFmtId="9" fontId="0" fillId="13" borderId="0" xfId="3" applyFont="1" applyFill="1" applyAlignment="1" applyProtection="1">
      <alignment horizontal="center"/>
      <protection hidden="1"/>
    </xf>
    <xf numFmtId="0" fontId="0" fillId="13" borderId="0" xfId="0" applyFill="1" applyAlignment="1" applyProtection="1">
      <alignment horizontal="center"/>
      <protection hidden="1"/>
    </xf>
    <xf numFmtId="1" fontId="2" fillId="13" borderId="0" xfId="0" applyNumberFormat="1" applyFont="1" applyFill="1" applyAlignment="1">
      <alignment horizontal="center"/>
    </xf>
    <xf numFmtId="0" fontId="0" fillId="13" borderId="0" xfId="0" applyFill="1" applyAlignment="1">
      <alignment horizontal="center"/>
    </xf>
    <xf numFmtId="0" fontId="3" fillId="0" borderId="18" xfId="0" applyFont="1" applyBorder="1" applyAlignment="1" applyProtection="1">
      <alignment horizontal="center"/>
      <protection locked="0" hidden="1"/>
    </xf>
    <xf numFmtId="0" fontId="0" fillId="0" borderId="19" xfId="0" applyBorder="1" applyAlignment="1" applyProtection="1">
      <alignment horizontal="left" vertical="top"/>
      <protection locked="0"/>
    </xf>
    <xf numFmtId="0" fontId="0" fillId="0" borderId="20" xfId="0" applyBorder="1" applyAlignment="1" applyProtection="1">
      <alignment horizontal="left" vertical="top"/>
      <protection locked="0"/>
    </xf>
    <xf numFmtId="0" fontId="0" fillId="0" borderId="21" xfId="0" applyBorder="1" applyAlignment="1" applyProtection="1">
      <alignment horizontal="left" vertical="top"/>
      <protection locked="0"/>
    </xf>
    <xf numFmtId="0" fontId="0" fillId="0" borderId="22" xfId="0" applyBorder="1" applyAlignment="1" applyProtection="1">
      <alignment horizontal="left" vertical="top"/>
      <protection locked="0"/>
    </xf>
    <xf numFmtId="0" fontId="0" fillId="0" borderId="21" xfId="0" applyBorder="1" applyAlignment="1" applyProtection="1">
      <alignment horizontal="right" vertical="top"/>
      <protection locked="0"/>
    </xf>
    <xf numFmtId="0" fontId="0" fillId="0" borderId="22" xfId="0" applyBorder="1" applyAlignment="1" applyProtection="1">
      <alignment horizontal="right" vertical="top"/>
      <protection locked="0"/>
    </xf>
    <xf numFmtId="0" fontId="3" fillId="0" borderId="24" xfId="0" applyFont="1" applyBorder="1" applyAlignment="1" applyProtection="1">
      <alignment horizontal="center"/>
      <protection locked="0"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3" fillId="0" borderId="21" xfId="0" applyFont="1" applyBorder="1" applyAlignment="1" applyProtection="1">
      <alignment horizontal="left"/>
      <protection locked="0" hidden="1"/>
    </xf>
    <xf numFmtId="0" fontId="3" fillId="0" borderId="22" xfId="0" applyFont="1" applyBorder="1" applyAlignment="1" applyProtection="1">
      <alignment horizontal="left"/>
      <protection locked="0" hidden="1"/>
    </xf>
    <xf numFmtId="0" fontId="2" fillId="0" borderId="1" xfId="0" applyFont="1" applyBorder="1" applyAlignment="1" applyProtection="1">
      <alignment horizontal="left" vertical="center"/>
      <protection locked="0" hidden="1"/>
    </xf>
    <xf numFmtId="0" fontId="5" fillId="0" borderId="0" xfId="0" applyFont="1" applyFill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2" fillId="0" borderId="0" xfId="0" quotePrefix="1" applyFont="1" applyAlignment="1" applyProtection="1">
      <alignment horizontal="left"/>
      <protection hidden="1"/>
    </xf>
    <xf numFmtId="164" fontId="5" fillId="0" borderId="1" xfId="0" applyNumberFormat="1" applyFont="1" applyBorder="1" applyAlignment="1" applyProtection="1">
      <alignment horizontal="center" vertical="center"/>
      <protection locked="0" hidden="1"/>
    </xf>
    <xf numFmtId="0" fontId="5" fillId="0" borderId="0" xfId="0" applyFont="1" applyAlignment="1" applyProtection="1">
      <alignment horizontal="left" vertical="center"/>
      <protection hidden="1"/>
    </xf>
    <xf numFmtId="0" fontId="5" fillId="0" borderId="10" xfId="0" applyFont="1" applyBorder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left" vertical="top" wrapText="1"/>
      <protection locked="0" hidden="1"/>
    </xf>
    <xf numFmtId="0" fontId="2" fillId="0" borderId="1" xfId="0" applyFont="1" applyBorder="1" applyAlignment="1" applyProtection="1">
      <alignment horizontal="justify" vertical="top" wrapText="1"/>
      <protection locked="0" hidden="1"/>
    </xf>
    <xf numFmtId="0" fontId="2" fillId="0" borderId="1" xfId="0" applyFont="1" applyBorder="1" applyAlignment="1" applyProtection="1">
      <alignment horizontal="center" vertical="center" wrapText="1"/>
      <protection locked="0" hidden="1"/>
    </xf>
    <xf numFmtId="0" fontId="2" fillId="0" borderId="1" xfId="0" applyFont="1" applyBorder="1" applyAlignment="1" applyProtection="1">
      <alignment horizontal="center"/>
      <protection locked="0" hidden="1"/>
    </xf>
    <xf numFmtId="0" fontId="13" fillId="0" borderId="6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left" vertical="center"/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8" fillId="0" borderId="0" xfId="0" applyFont="1" applyAlignment="1" applyProtection="1">
      <alignment horizontal="left" wrapText="1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left" vertical="top"/>
      <protection hidden="1"/>
    </xf>
    <xf numFmtId="0" fontId="1" fillId="0" borderId="0" xfId="0" applyFont="1" applyAlignment="1" applyProtection="1">
      <alignment horizontal="left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justify" vertical="center" wrapText="1"/>
      <protection hidden="1"/>
    </xf>
    <xf numFmtId="14" fontId="2" fillId="0" borderId="1" xfId="0" applyNumberFormat="1" applyFont="1" applyBorder="1" applyAlignment="1" applyProtection="1">
      <alignment horizontal="center"/>
      <protection locked="0" hidden="1"/>
    </xf>
    <xf numFmtId="0" fontId="2" fillId="0" borderId="0" xfId="0" applyFont="1" applyFill="1" applyAlignment="1" applyProtection="1">
      <alignment horizontal="center" vertical="top" wrapText="1"/>
      <protection hidden="1"/>
    </xf>
    <xf numFmtId="0" fontId="5" fillId="0" borderId="0" xfId="0" applyFont="1" applyAlignment="1" applyProtection="1">
      <alignment horizontal="left" wrapText="1"/>
      <protection hidden="1"/>
    </xf>
    <xf numFmtId="0" fontId="2" fillId="0" borderId="0" xfId="0" applyFont="1" applyAlignment="1" applyProtection="1">
      <alignment horizontal="left" vertical="top" wrapText="1"/>
      <protection hidden="1"/>
    </xf>
    <xf numFmtId="0" fontId="2" fillId="0" borderId="0" xfId="0" quotePrefix="1" applyFont="1" applyAlignment="1" applyProtection="1">
      <alignment horizontal="center" vertical="center" shrinkToFit="1"/>
      <protection hidden="1"/>
    </xf>
    <xf numFmtId="0" fontId="8" fillId="0" borderId="0" xfId="0" applyFont="1" applyAlignment="1" applyProtection="1">
      <alignment horizontal="left"/>
      <protection hidden="1"/>
    </xf>
    <xf numFmtId="0" fontId="2" fillId="0" borderId="0" xfId="0" applyFont="1" applyFill="1" applyAlignment="1" applyProtection="1">
      <alignment horizontal="left" vertical="top" wrapText="1"/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center"/>
      <protection hidden="1"/>
    </xf>
    <xf numFmtId="164" fontId="7" fillId="0" borderId="15" xfId="0" applyNumberFormat="1" applyFont="1" applyBorder="1" applyAlignment="1" applyProtection="1">
      <alignment horizontal="center" vertical="center"/>
      <protection locked="0" hidden="1"/>
    </xf>
    <xf numFmtId="164" fontId="7" fillId="0" borderId="3" xfId="0" applyNumberFormat="1" applyFont="1" applyBorder="1" applyAlignment="1" applyProtection="1">
      <alignment horizontal="center" vertical="center"/>
      <protection locked="0" hidden="1"/>
    </xf>
    <xf numFmtId="164" fontId="7" fillId="0" borderId="4" xfId="0" applyNumberFormat="1" applyFont="1" applyBorder="1" applyAlignment="1" applyProtection="1">
      <alignment horizontal="center" vertical="center"/>
      <protection locked="0" hidden="1"/>
    </xf>
    <xf numFmtId="44" fontId="7" fillId="0" borderId="15" xfId="2" applyFont="1" applyBorder="1" applyAlignment="1" applyProtection="1">
      <alignment vertical="center"/>
      <protection locked="0" hidden="1"/>
    </xf>
    <xf numFmtId="44" fontId="7" fillId="0" borderId="3" xfId="2" applyFont="1" applyBorder="1" applyAlignment="1" applyProtection="1">
      <alignment vertical="center"/>
      <protection locked="0" hidden="1"/>
    </xf>
    <xf numFmtId="44" fontId="7" fillId="0" borderId="16" xfId="2" applyFont="1" applyBorder="1" applyAlignment="1" applyProtection="1">
      <alignment vertical="center"/>
      <protection locked="0" hidden="1"/>
    </xf>
    <xf numFmtId="0" fontId="7" fillId="0" borderId="15" xfId="2" applyNumberFormat="1" applyFont="1" applyBorder="1" applyAlignment="1" applyProtection="1">
      <alignment horizontal="center" vertical="center"/>
      <protection locked="0" hidden="1"/>
    </xf>
    <xf numFmtId="0" fontId="7" fillId="0" borderId="3" xfId="2" applyNumberFormat="1" applyFont="1" applyBorder="1" applyAlignment="1" applyProtection="1">
      <alignment horizontal="center" vertical="center"/>
      <protection locked="0" hidden="1"/>
    </xf>
    <xf numFmtId="0" fontId="7" fillId="0" borderId="4" xfId="2" applyNumberFormat="1" applyFont="1" applyBorder="1" applyAlignment="1" applyProtection="1">
      <alignment horizontal="center" vertical="center"/>
      <protection locked="0" hidden="1"/>
    </xf>
    <xf numFmtId="0" fontId="6" fillId="0" borderId="14" xfId="0" applyFont="1" applyBorder="1" applyAlignment="1" applyProtection="1">
      <alignment horizontal="center"/>
      <protection hidden="1"/>
    </xf>
    <xf numFmtId="0" fontId="5" fillId="11" borderId="0" xfId="0" applyFont="1" applyFill="1" applyAlignment="1">
      <alignment horizontal="center"/>
    </xf>
    <xf numFmtId="0" fontId="24" fillId="4" borderId="12" xfId="0" applyFont="1" applyFill="1" applyBorder="1" applyAlignment="1" applyProtection="1">
      <alignment horizontal="center" vertical="center"/>
      <protection hidden="1"/>
    </xf>
    <xf numFmtId="0" fontId="24" fillId="4" borderId="11" xfId="0" applyFont="1" applyFill="1" applyBorder="1" applyAlignment="1" applyProtection="1">
      <alignment horizontal="center" vertical="center"/>
      <protection hidden="1"/>
    </xf>
    <xf numFmtId="0" fontId="20" fillId="8" borderId="13" xfId="0" applyFont="1" applyFill="1" applyBorder="1" applyAlignment="1" applyProtection="1">
      <alignment horizontal="center"/>
      <protection hidden="1"/>
    </xf>
    <xf numFmtId="0" fontId="20" fillId="8" borderId="0" xfId="0" applyFont="1" applyFill="1" applyAlignment="1" applyProtection="1">
      <alignment horizontal="center"/>
      <protection hidden="1"/>
    </xf>
    <xf numFmtId="0" fontId="24" fillId="5" borderId="0" xfId="0" applyFont="1" applyFill="1" applyAlignment="1" applyProtection="1">
      <alignment horizontal="center" vertical="center"/>
      <protection hidden="1"/>
    </xf>
    <xf numFmtId="0" fontId="0" fillId="9" borderId="0" xfId="0" applyFill="1" applyAlignment="1" applyProtection="1">
      <alignment horizontal="center"/>
      <protection hidden="1"/>
    </xf>
  </cellXfs>
  <cellStyles count="4">
    <cellStyle name="Hypertextový odkaz" xfId="1" builtinId="8"/>
    <cellStyle name="Měna" xfId="2" builtinId="4"/>
    <cellStyle name="Normální" xfId="0" builtinId="0"/>
    <cellStyle name="Procenta" xfId="3" builtinId="5"/>
  </cellStyles>
  <dxfs count="0"/>
  <tableStyles count="0" defaultTableStyle="TableStyleMedium2" defaultPivotStyle="PivotStyleLight16"/>
  <colors>
    <mruColors>
      <color rgb="FF4A7C59"/>
      <color rgb="FF2B4C7E"/>
      <color rgb="FF2B7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123825</xdr:colOff>
      <xdr:row>1</xdr:row>
      <xdr:rowOff>171450</xdr:rowOff>
    </xdr:from>
    <xdr:ext cx="476884" cy="627380"/>
    <xdr:grpSp>
      <xdr:nvGrpSpPr>
        <xdr:cNvPr id="5" name="Group 2">
          <a:extLst>
            <a:ext uri="{FF2B5EF4-FFF2-40B4-BE49-F238E27FC236}">
              <a16:creationId xmlns:a16="http://schemas.microsoft.com/office/drawing/2014/main" id="{998242D4-4A76-4EEE-B6F5-88CC47A6293D}"/>
            </a:ext>
          </a:extLst>
        </xdr:cNvPr>
        <xdr:cNvGrpSpPr/>
      </xdr:nvGrpSpPr>
      <xdr:grpSpPr>
        <a:xfrm>
          <a:off x="371475" y="352425"/>
          <a:ext cx="476884" cy="627380"/>
          <a:chOff x="0" y="0"/>
          <a:chExt cx="476884" cy="627380"/>
        </a:xfrm>
      </xdr:grpSpPr>
      <xdr:pic>
        <xdr:nvPicPr>
          <xdr:cNvPr id="6" name="image1.png">
            <a:extLst>
              <a:ext uri="{FF2B5EF4-FFF2-40B4-BE49-F238E27FC236}">
                <a16:creationId xmlns:a16="http://schemas.microsoft.com/office/drawing/2014/main" id="{2CFED89B-82B6-4B83-830F-7E93FBC940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7" name="Textbox 4">
            <a:extLst>
              <a:ext uri="{FF2B5EF4-FFF2-40B4-BE49-F238E27FC236}">
                <a16:creationId xmlns:a16="http://schemas.microsoft.com/office/drawing/2014/main" id="{84DFC53D-B71E-4562-A96A-C59B8F2D1AC4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W214"/>
  <sheetViews>
    <sheetView showGridLines="0" tabSelected="1" topLeftCell="B1" zoomScaleNormal="100" zoomScaleSheetLayoutView="100" workbookViewId="0">
      <selection activeCell="E17" sqref="E17:I17"/>
    </sheetView>
  </sheetViews>
  <sheetFormatPr defaultColWidth="9.140625" defaultRowHeight="14.25" x14ac:dyDescent="0.2"/>
  <cols>
    <col min="1" max="1" width="3.7109375" style="60" customWidth="1"/>
    <col min="2" max="9" width="10.7109375" style="60" customWidth="1"/>
    <col min="10" max="10" width="3.7109375" style="60" customWidth="1"/>
    <col min="11" max="11" width="26" style="60" customWidth="1"/>
    <col min="12" max="15" width="9.140625" style="60"/>
    <col min="16" max="16" width="9.140625" style="60" customWidth="1"/>
    <col min="17" max="17" width="13.42578125" style="60" customWidth="1"/>
    <col min="18" max="20" width="9.140625" style="60"/>
    <col min="21" max="21" width="9.5703125" style="60" bestFit="1" customWidth="1"/>
    <col min="22" max="16384" width="9.140625" style="60"/>
  </cols>
  <sheetData>
    <row r="1" spans="1:23" ht="14.25" customHeight="1" x14ac:dyDescent="0.25">
      <c r="O1" s="114"/>
      <c r="P1" s="148"/>
      <c r="Q1" s="148"/>
      <c r="R1" s="114"/>
      <c r="S1" s="114"/>
      <c r="T1" s="114"/>
      <c r="U1" s="114"/>
      <c r="V1" s="114"/>
      <c r="W1" s="114"/>
    </row>
    <row r="2" spans="1:23" x14ac:dyDescent="0.2">
      <c r="I2" s="61"/>
      <c r="O2" s="114"/>
      <c r="P2" s="114"/>
      <c r="Q2" s="115"/>
      <c r="R2" s="114"/>
      <c r="S2" s="114"/>
      <c r="T2" s="114"/>
      <c r="U2" s="114"/>
      <c r="V2" s="114"/>
      <c r="W2" s="114"/>
    </row>
    <row r="3" spans="1:23" x14ac:dyDescent="0.2">
      <c r="O3" s="114"/>
      <c r="P3" s="116"/>
      <c r="Q3" s="117"/>
      <c r="R3" s="116"/>
      <c r="S3" s="116"/>
      <c r="T3" s="114"/>
      <c r="U3" s="114"/>
      <c r="V3" s="114"/>
      <c r="W3" s="114"/>
    </row>
    <row r="4" spans="1:23" x14ac:dyDescent="0.2">
      <c r="O4" s="114"/>
      <c r="P4" s="115"/>
      <c r="Q4" s="118"/>
      <c r="R4" s="116"/>
      <c r="S4" s="116"/>
      <c r="T4" s="114"/>
      <c r="U4" s="114"/>
      <c r="V4" s="114"/>
      <c r="W4" s="114"/>
    </row>
    <row r="5" spans="1:23" ht="15" x14ac:dyDescent="0.25">
      <c r="A5" s="149" t="s">
        <v>1</v>
      </c>
      <c r="B5" s="149"/>
      <c r="C5" s="149"/>
      <c r="D5" s="149"/>
      <c r="E5" s="149"/>
      <c r="F5" s="149"/>
      <c r="G5" s="149"/>
      <c r="H5" s="149"/>
      <c r="I5" s="149"/>
      <c r="J5" s="149"/>
      <c r="O5" s="114"/>
      <c r="P5" s="115"/>
      <c r="Q5" s="117"/>
      <c r="R5" s="115"/>
      <c r="S5" s="115"/>
      <c r="T5" s="114"/>
      <c r="U5" s="117"/>
      <c r="V5" s="114"/>
      <c r="W5" s="114"/>
    </row>
    <row r="6" spans="1:23" x14ac:dyDescent="0.2">
      <c r="O6" s="114"/>
      <c r="P6" s="115"/>
      <c r="Q6" s="119"/>
      <c r="R6" s="115"/>
      <c r="S6" s="115"/>
      <c r="T6" s="114"/>
      <c r="U6" s="114"/>
      <c r="V6" s="114"/>
      <c r="W6" s="114"/>
    </row>
    <row r="7" spans="1:23" ht="15" customHeight="1" x14ac:dyDescent="0.2">
      <c r="O7" s="114"/>
      <c r="P7" s="115"/>
      <c r="Q7" s="119"/>
      <c r="R7" s="115"/>
      <c r="S7" s="115"/>
      <c r="T7" s="114"/>
      <c r="U7" s="114"/>
      <c r="V7" s="114"/>
      <c r="W7" s="114"/>
    </row>
    <row r="8" spans="1:23" ht="20.25" x14ac:dyDescent="0.3">
      <c r="B8" s="150" t="s">
        <v>114</v>
      </c>
      <c r="C8" s="150"/>
      <c r="D8" s="150"/>
      <c r="E8" s="150"/>
      <c r="F8" s="150"/>
      <c r="G8" s="150"/>
      <c r="H8" s="150"/>
      <c r="I8" s="150"/>
      <c r="O8" s="114"/>
      <c r="P8" s="114"/>
      <c r="Q8" s="114"/>
      <c r="R8" s="115"/>
      <c r="S8" s="115"/>
      <c r="T8" s="114"/>
      <c r="U8" s="114"/>
      <c r="V8" s="114"/>
      <c r="W8" s="114"/>
    </row>
    <row r="9" spans="1:23" ht="19.899999999999999" customHeight="1" x14ac:dyDescent="0.25">
      <c r="B9" s="151" t="s">
        <v>0</v>
      </c>
      <c r="C9" s="151"/>
      <c r="D9" s="151"/>
      <c r="E9" s="151"/>
      <c r="F9" s="151"/>
      <c r="G9" s="151"/>
      <c r="H9" s="151"/>
      <c r="I9" s="151"/>
      <c r="M9" s="62"/>
      <c r="N9" s="62"/>
      <c r="O9" s="114"/>
      <c r="P9" s="114"/>
      <c r="Q9" s="115"/>
      <c r="R9" s="114"/>
      <c r="S9" s="114"/>
      <c r="T9" s="114"/>
      <c r="U9" s="114"/>
      <c r="V9" s="114"/>
      <c r="W9" s="114"/>
    </row>
    <row r="10" spans="1:23" ht="19.899999999999999" customHeight="1" x14ac:dyDescent="0.25">
      <c r="B10" s="152" t="s">
        <v>112</v>
      </c>
      <c r="C10" s="152"/>
      <c r="D10" s="152"/>
      <c r="E10" s="152"/>
      <c r="F10" s="152"/>
      <c r="G10" s="152"/>
      <c r="H10" s="152"/>
      <c r="I10" s="152"/>
      <c r="O10" s="114"/>
      <c r="P10" s="148"/>
      <c r="Q10" s="148"/>
      <c r="R10" s="114"/>
      <c r="S10" s="114"/>
      <c r="T10" s="114"/>
      <c r="U10" s="114"/>
      <c r="V10" s="114"/>
      <c r="W10" s="114"/>
    </row>
    <row r="11" spans="1:23" ht="15" customHeight="1" x14ac:dyDescent="0.2">
      <c r="A11" s="11"/>
      <c r="B11" s="11"/>
      <c r="O11" s="114"/>
      <c r="P11" s="114"/>
      <c r="Q11" s="120"/>
      <c r="R11" s="114"/>
      <c r="S11" s="114"/>
      <c r="T11" s="114"/>
      <c r="U11" s="114"/>
      <c r="V11" s="114"/>
      <c r="W11" s="114"/>
    </row>
    <row r="12" spans="1:23" ht="15" customHeight="1" x14ac:dyDescent="0.2">
      <c r="A12" s="153" t="s">
        <v>2</v>
      </c>
      <c r="B12" s="153"/>
      <c r="C12" s="153"/>
      <c r="D12" s="153"/>
      <c r="E12" s="153"/>
      <c r="F12" s="153"/>
      <c r="G12" s="153"/>
      <c r="H12" s="153"/>
      <c r="I12" s="153"/>
      <c r="J12" s="153"/>
      <c r="O12" s="114"/>
      <c r="P12" s="114"/>
      <c r="Q12" s="120"/>
      <c r="R12" s="114"/>
      <c r="S12" s="114"/>
      <c r="T12" s="114"/>
      <c r="U12" s="114"/>
      <c r="V12" s="114"/>
      <c r="W12" s="114"/>
    </row>
    <row r="13" spans="1:23" ht="15" customHeight="1" x14ac:dyDescent="0.2">
      <c r="A13" s="11"/>
      <c r="O13" s="114"/>
      <c r="P13" s="114"/>
      <c r="Q13" s="120"/>
      <c r="R13" s="114"/>
      <c r="S13" s="114"/>
      <c r="T13" s="114"/>
      <c r="U13" s="114"/>
      <c r="V13" s="114"/>
      <c r="W13" s="114"/>
    </row>
    <row r="14" spans="1:23" s="63" customFormat="1" ht="19.899999999999999" customHeight="1" x14ac:dyDescent="0.2">
      <c r="B14" s="64" t="s">
        <v>3</v>
      </c>
      <c r="E14" s="147"/>
      <c r="F14" s="147"/>
      <c r="G14" s="147"/>
      <c r="H14" s="147"/>
      <c r="I14" s="147"/>
      <c r="O14" s="121"/>
      <c r="P14" s="114"/>
      <c r="Q14" s="120"/>
      <c r="R14" s="121"/>
      <c r="S14" s="121"/>
      <c r="T14" s="121"/>
      <c r="U14" s="121"/>
      <c r="V14" s="121"/>
      <c r="W14" s="121"/>
    </row>
    <row r="15" spans="1:23" s="63" customFormat="1" ht="19.899999999999999" customHeight="1" x14ac:dyDescent="0.25">
      <c r="B15" s="65" t="s">
        <v>4</v>
      </c>
      <c r="O15" s="121"/>
      <c r="P15" s="121"/>
      <c r="Q15" s="122"/>
      <c r="R15" s="121"/>
      <c r="S15" s="121"/>
      <c r="T15" s="121"/>
      <c r="U15" s="121"/>
      <c r="V15" s="121"/>
      <c r="W15" s="121"/>
    </row>
    <row r="16" spans="1:23" s="63" customFormat="1" ht="19.899999999999999" customHeight="1" x14ac:dyDescent="0.25">
      <c r="B16" s="64" t="s">
        <v>5</v>
      </c>
      <c r="E16" s="147"/>
      <c r="F16" s="147"/>
      <c r="G16" s="147"/>
      <c r="H16" s="147"/>
      <c r="I16" s="147"/>
      <c r="O16" s="121"/>
      <c r="P16" s="121"/>
      <c r="Q16" s="122"/>
      <c r="R16" s="121"/>
      <c r="S16" s="121"/>
      <c r="T16" s="121"/>
      <c r="U16" s="121"/>
      <c r="V16" s="121"/>
      <c r="W16" s="121"/>
    </row>
    <row r="17" spans="1:23" s="63" customFormat="1" ht="19.899999999999999" customHeight="1" x14ac:dyDescent="0.25">
      <c r="B17" s="64" t="s">
        <v>6</v>
      </c>
      <c r="E17" s="147"/>
      <c r="F17" s="147"/>
      <c r="G17" s="147"/>
      <c r="H17" s="147"/>
      <c r="I17" s="147"/>
      <c r="O17" s="121"/>
      <c r="P17" s="121"/>
      <c r="Q17" s="121"/>
      <c r="R17" s="121"/>
      <c r="S17" s="121"/>
      <c r="T17" s="121"/>
      <c r="U17" s="121"/>
      <c r="V17" s="121"/>
      <c r="W17" s="121"/>
    </row>
    <row r="18" spans="1:23" s="63" customFormat="1" ht="19.899999999999999" customHeight="1" x14ac:dyDescent="0.25">
      <c r="B18" s="65" t="s">
        <v>7</v>
      </c>
      <c r="O18" s="121"/>
      <c r="P18" s="121"/>
      <c r="Q18" s="121"/>
      <c r="R18" s="121"/>
      <c r="S18" s="121"/>
      <c r="T18" s="121"/>
      <c r="U18" s="121"/>
      <c r="V18" s="121"/>
      <c r="W18" s="121"/>
    </row>
    <row r="19" spans="1:23" s="63" customFormat="1" ht="19.899999999999999" customHeight="1" x14ac:dyDescent="0.25">
      <c r="B19" s="64" t="s">
        <v>8</v>
      </c>
      <c r="E19" s="147"/>
      <c r="F19" s="147"/>
      <c r="G19" s="147"/>
      <c r="H19" s="147"/>
      <c r="I19" s="147"/>
      <c r="O19" s="121"/>
      <c r="P19" s="121"/>
      <c r="Q19" s="121"/>
      <c r="R19" s="121"/>
      <c r="S19" s="121"/>
      <c r="T19" s="121"/>
      <c r="U19" s="121"/>
      <c r="V19" s="121"/>
      <c r="W19" s="121"/>
    </row>
    <row r="20" spans="1:23" s="63" customFormat="1" ht="19.899999999999999" customHeight="1" x14ac:dyDescent="0.25">
      <c r="B20" s="65" t="s">
        <v>9</v>
      </c>
      <c r="O20" s="121"/>
      <c r="P20" s="121"/>
      <c r="Q20" s="121"/>
      <c r="R20" s="121"/>
      <c r="S20" s="121"/>
      <c r="T20" s="121"/>
      <c r="U20" s="121"/>
      <c r="V20" s="121"/>
      <c r="W20" s="121"/>
    </row>
    <row r="21" spans="1:23" s="63" customFormat="1" ht="19.899999999999999" customHeight="1" x14ac:dyDescent="0.25">
      <c r="B21" s="64" t="s">
        <v>14</v>
      </c>
      <c r="E21" s="147"/>
      <c r="F21" s="147"/>
      <c r="G21" s="147"/>
    </row>
    <row r="22" spans="1:23" s="63" customFormat="1" ht="19.899999999999999" customHeight="1" x14ac:dyDescent="0.25">
      <c r="B22" s="64" t="s">
        <v>11</v>
      </c>
      <c r="E22" s="147"/>
      <c r="F22" s="147"/>
      <c r="G22" s="147"/>
    </row>
    <row r="23" spans="1:23" s="63" customFormat="1" ht="19.899999999999999" customHeight="1" x14ac:dyDescent="0.25">
      <c r="B23" s="64" t="s">
        <v>10</v>
      </c>
      <c r="E23" s="147"/>
      <c r="F23" s="147"/>
      <c r="G23" s="147"/>
    </row>
    <row r="24" spans="1:23" s="63" customFormat="1" ht="19.899999999999999" customHeight="1" x14ac:dyDescent="0.25">
      <c r="B24" s="64" t="s">
        <v>12</v>
      </c>
      <c r="E24" s="147"/>
      <c r="F24" s="147"/>
      <c r="G24" s="147"/>
    </row>
    <row r="25" spans="1:23" ht="19.899999999999999" customHeight="1" x14ac:dyDescent="0.2">
      <c r="B25" s="64" t="s">
        <v>13</v>
      </c>
      <c r="E25" s="147"/>
      <c r="F25" s="147"/>
      <c r="G25" s="147"/>
    </row>
    <row r="26" spans="1:23" ht="15" customHeight="1" x14ac:dyDescent="0.2">
      <c r="B26" s="64"/>
    </row>
    <row r="27" spans="1:23" x14ac:dyDescent="0.2">
      <c r="A27" s="153" t="s">
        <v>2</v>
      </c>
      <c r="B27" s="153"/>
      <c r="C27" s="153"/>
      <c r="D27" s="153"/>
      <c r="E27" s="153"/>
      <c r="F27" s="153"/>
      <c r="G27" s="153"/>
      <c r="H27" s="153"/>
      <c r="I27" s="153"/>
      <c r="J27" s="153"/>
    </row>
    <row r="29" spans="1:23" ht="19.899999999999999" customHeight="1" x14ac:dyDescent="0.2">
      <c r="B29" s="155" t="s">
        <v>15</v>
      </c>
      <c r="C29" s="155"/>
      <c r="D29" s="155"/>
      <c r="E29" s="155"/>
      <c r="F29" s="155"/>
      <c r="G29" s="156"/>
      <c r="H29" s="154"/>
      <c r="I29" s="154"/>
    </row>
    <row r="31" spans="1:23" ht="19.899999999999999" customHeight="1" x14ac:dyDescent="0.2">
      <c r="B31" s="155" t="s">
        <v>192</v>
      </c>
      <c r="C31" s="155"/>
      <c r="D31" s="156"/>
      <c r="E31" s="186"/>
      <c r="F31" s="187"/>
      <c r="G31" s="187"/>
      <c r="H31" s="187"/>
      <c r="I31" s="188"/>
      <c r="J31" s="66"/>
    </row>
    <row r="32" spans="1:23" ht="19.899999999999999" customHeight="1" x14ac:dyDescent="0.2">
      <c r="B32" s="112"/>
      <c r="C32" s="112"/>
      <c r="D32" s="113"/>
      <c r="E32" s="127"/>
      <c r="F32" s="127"/>
      <c r="G32" s="127"/>
      <c r="H32" s="127"/>
      <c r="I32" s="127"/>
      <c r="J32" s="66"/>
    </row>
    <row r="33" spans="1:10" ht="19.899999999999999" customHeight="1" x14ac:dyDescent="0.2">
      <c r="B33" s="112" t="s">
        <v>193</v>
      </c>
      <c r="C33" s="112"/>
      <c r="D33" s="129" t="e">
        <f>H29/E31</f>
        <v>#DIV/0!</v>
      </c>
      <c r="E33" s="128"/>
      <c r="F33" s="128"/>
      <c r="G33" s="128"/>
      <c r="H33" s="128"/>
      <c r="I33" s="127"/>
      <c r="J33" s="66"/>
    </row>
    <row r="35" spans="1:10" x14ac:dyDescent="0.2">
      <c r="A35" s="153" t="s">
        <v>2</v>
      </c>
      <c r="B35" s="153"/>
      <c r="C35" s="153"/>
      <c r="D35" s="153"/>
      <c r="E35" s="153"/>
      <c r="F35" s="153"/>
      <c r="G35" s="153"/>
      <c r="H35" s="153"/>
      <c r="I35" s="153"/>
      <c r="J35" s="153"/>
    </row>
    <row r="37" spans="1:10" ht="15.75" x14ac:dyDescent="0.25">
      <c r="B37" s="72" t="s">
        <v>184</v>
      </c>
      <c r="C37" s="72"/>
      <c r="D37" s="72"/>
    </row>
    <row r="38" spans="1:10" ht="15" x14ac:dyDescent="0.25">
      <c r="B38" s="67"/>
    </row>
    <row r="39" spans="1:10" x14ac:dyDescent="0.2">
      <c r="B39" s="60" t="s">
        <v>197</v>
      </c>
    </row>
    <row r="40" spans="1:10" ht="15" customHeight="1" x14ac:dyDescent="0.2">
      <c r="B40" s="192" t="s">
        <v>186</v>
      </c>
      <c r="C40" s="192"/>
      <c r="D40" s="192" t="s">
        <v>185</v>
      </c>
      <c r="E40" s="192"/>
      <c r="F40" s="192"/>
      <c r="G40" s="192" t="s">
        <v>187</v>
      </c>
      <c r="H40" s="192"/>
      <c r="I40" s="192"/>
    </row>
    <row r="41" spans="1:10" ht="19.899999999999999" customHeight="1" x14ac:dyDescent="0.2">
      <c r="B41" s="183"/>
      <c r="C41" s="185"/>
      <c r="D41" s="189"/>
      <c r="E41" s="190"/>
      <c r="F41" s="191"/>
      <c r="G41" s="183"/>
      <c r="H41" s="184"/>
      <c r="I41" s="185"/>
      <c r="J41" s="68"/>
    </row>
    <row r="42" spans="1:10" ht="19.899999999999999" customHeight="1" x14ac:dyDescent="0.2">
      <c r="B42" s="183"/>
      <c r="C42" s="185"/>
      <c r="D42" s="189"/>
      <c r="E42" s="190"/>
      <c r="F42" s="191"/>
      <c r="G42" s="183"/>
      <c r="H42" s="184"/>
      <c r="I42" s="185"/>
      <c r="J42" s="68"/>
    </row>
    <row r="43" spans="1:10" ht="19.899999999999999" customHeight="1" x14ac:dyDescent="0.2">
      <c r="B43" s="183"/>
      <c r="C43" s="185"/>
      <c r="D43" s="189"/>
      <c r="E43" s="190"/>
      <c r="F43" s="191"/>
      <c r="G43" s="183"/>
      <c r="H43" s="184"/>
      <c r="I43" s="185"/>
      <c r="J43" s="68"/>
    </row>
    <row r="44" spans="1:10" ht="19.899999999999999" customHeight="1" x14ac:dyDescent="0.25">
      <c r="B44" s="69"/>
      <c r="C44" s="70"/>
      <c r="D44" s="70"/>
      <c r="E44" s="71"/>
      <c r="F44" s="71"/>
      <c r="J44" s="70"/>
    </row>
    <row r="45" spans="1:10" ht="19.899999999999999" customHeight="1" x14ac:dyDescent="0.25">
      <c r="B45" s="69"/>
      <c r="C45" s="70"/>
      <c r="D45" s="70"/>
      <c r="E45" s="111"/>
      <c r="F45" s="111"/>
      <c r="J45" s="70"/>
    </row>
    <row r="46" spans="1:10" x14ac:dyDescent="0.2">
      <c r="B46" s="182" t="s">
        <v>188</v>
      </c>
      <c r="C46" s="182"/>
      <c r="D46" s="182"/>
      <c r="E46" s="182"/>
      <c r="F46" s="182"/>
    </row>
    <row r="47" spans="1:10" ht="15" customHeight="1" x14ac:dyDescent="0.2">
      <c r="B47" s="183"/>
      <c r="C47" s="184"/>
      <c r="D47" s="184"/>
      <c r="E47" s="184"/>
      <c r="F47" s="185"/>
    </row>
    <row r="48" spans="1:10" ht="15" customHeight="1" x14ac:dyDescent="0.2">
      <c r="B48" s="123"/>
      <c r="C48" s="123"/>
      <c r="D48" s="123"/>
      <c r="E48" s="123"/>
      <c r="F48" s="123"/>
    </row>
    <row r="49" spans="1:10" ht="15" customHeight="1" x14ac:dyDescent="0.2">
      <c r="B49" s="182" t="s">
        <v>189</v>
      </c>
      <c r="C49" s="182"/>
      <c r="D49" s="182"/>
      <c r="E49" s="182"/>
      <c r="F49" s="182"/>
    </row>
    <row r="50" spans="1:10" x14ac:dyDescent="0.2">
      <c r="B50" s="183"/>
      <c r="C50" s="184"/>
      <c r="D50" s="184"/>
      <c r="E50" s="184"/>
      <c r="F50" s="185"/>
    </row>
    <row r="51" spans="1:10" x14ac:dyDescent="0.2">
      <c r="A51" s="153" t="s">
        <v>2</v>
      </c>
      <c r="B51" s="153"/>
      <c r="C51" s="153"/>
      <c r="D51" s="153"/>
      <c r="E51" s="153"/>
      <c r="F51" s="153"/>
      <c r="G51" s="153"/>
      <c r="H51" s="153"/>
      <c r="I51" s="153"/>
      <c r="J51" s="153"/>
    </row>
    <row r="52" spans="1:10" ht="15.75" x14ac:dyDescent="0.25">
      <c r="B52" s="72" t="s">
        <v>16</v>
      </c>
    </row>
    <row r="53" spans="1:10" x14ac:dyDescent="0.2">
      <c r="B53" s="73" t="s">
        <v>17</v>
      </c>
    </row>
    <row r="55" spans="1:10" x14ac:dyDescent="0.2">
      <c r="B55" s="158"/>
      <c r="C55" s="158"/>
      <c r="D55" s="158"/>
      <c r="E55" s="158"/>
      <c r="F55" s="158"/>
      <c r="G55" s="158"/>
      <c r="H55" s="158"/>
      <c r="I55" s="158"/>
    </row>
    <row r="56" spans="1:10" x14ac:dyDescent="0.2">
      <c r="B56" s="158"/>
      <c r="C56" s="158"/>
      <c r="D56" s="158"/>
      <c r="E56" s="158"/>
      <c r="F56" s="158"/>
      <c r="G56" s="158"/>
      <c r="H56" s="158"/>
      <c r="I56" s="158"/>
    </row>
    <row r="57" spans="1:10" x14ac:dyDescent="0.2">
      <c r="B57" s="158"/>
      <c r="C57" s="158"/>
      <c r="D57" s="158"/>
      <c r="E57" s="158"/>
      <c r="F57" s="158"/>
      <c r="G57" s="158"/>
      <c r="H57" s="158"/>
      <c r="I57" s="158"/>
    </row>
    <row r="58" spans="1:10" x14ac:dyDescent="0.2">
      <c r="B58" s="158"/>
      <c r="C58" s="158"/>
      <c r="D58" s="158"/>
      <c r="E58" s="158"/>
      <c r="F58" s="158"/>
      <c r="G58" s="158"/>
      <c r="H58" s="158"/>
      <c r="I58" s="158"/>
    </row>
    <row r="59" spans="1:10" x14ac:dyDescent="0.2">
      <c r="B59" s="158"/>
      <c r="C59" s="158"/>
      <c r="D59" s="158"/>
      <c r="E59" s="158"/>
      <c r="F59" s="158"/>
      <c r="G59" s="158"/>
      <c r="H59" s="158"/>
      <c r="I59" s="158"/>
    </row>
    <row r="60" spans="1:10" x14ac:dyDescent="0.2">
      <c r="B60" s="158"/>
      <c r="C60" s="158"/>
      <c r="D60" s="158"/>
      <c r="E60" s="158"/>
      <c r="F60" s="158"/>
      <c r="G60" s="158"/>
      <c r="H60" s="158"/>
      <c r="I60" s="158"/>
    </row>
    <row r="61" spans="1:10" x14ac:dyDescent="0.2">
      <c r="B61" s="158"/>
      <c r="C61" s="158"/>
      <c r="D61" s="158"/>
      <c r="E61" s="158"/>
      <c r="F61" s="158"/>
      <c r="G61" s="158"/>
      <c r="H61" s="158"/>
      <c r="I61" s="158"/>
    </row>
    <row r="62" spans="1:10" x14ac:dyDescent="0.2">
      <c r="A62" s="153"/>
      <c r="B62" s="153"/>
      <c r="C62" s="153"/>
      <c r="D62" s="153"/>
      <c r="E62" s="153"/>
      <c r="F62" s="153"/>
      <c r="G62" s="153"/>
      <c r="H62" s="153"/>
      <c r="I62" s="153"/>
      <c r="J62" s="153"/>
    </row>
    <row r="64" spans="1:10" ht="15.75" x14ac:dyDescent="0.25">
      <c r="B64" s="72" t="s">
        <v>113</v>
      </c>
    </row>
    <row r="65" spans="1:10" x14ac:dyDescent="0.2">
      <c r="B65" s="73" t="s">
        <v>18</v>
      </c>
    </row>
    <row r="67" spans="1:10" x14ac:dyDescent="0.2">
      <c r="B67" s="159"/>
      <c r="C67" s="159"/>
      <c r="D67" s="159"/>
      <c r="E67" s="159"/>
      <c r="F67" s="159"/>
      <c r="G67" s="159"/>
      <c r="H67" s="159"/>
      <c r="I67" s="159"/>
    </row>
    <row r="68" spans="1:10" x14ac:dyDescent="0.2">
      <c r="B68" s="159"/>
      <c r="C68" s="159"/>
      <c r="D68" s="159"/>
      <c r="E68" s="159"/>
      <c r="F68" s="159"/>
      <c r="G68" s="159"/>
      <c r="H68" s="159"/>
      <c r="I68" s="159"/>
    </row>
    <row r="69" spans="1:10" x14ac:dyDescent="0.2">
      <c r="B69" s="159"/>
      <c r="C69" s="159"/>
      <c r="D69" s="159"/>
      <c r="E69" s="159"/>
      <c r="F69" s="159"/>
      <c r="G69" s="159"/>
      <c r="H69" s="159"/>
      <c r="I69" s="159"/>
    </row>
    <row r="70" spans="1:10" x14ac:dyDescent="0.2">
      <c r="B70" s="159"/>
      <c r="C70" s="159"/>
      <c r="D70" s="159"/>
      <c r="E70" s="159"/>
      <c r="F70" s="159"/>
      <c r="G70" s="159"/>
      <c r="H70" s="159"/>
      <c r="I70" s="159"/>
    </row>
    <row r="71" spans="1:10" x14ac:dyDescent="0.2">
      <c r="B71" s="159"/>
      <c r="C71" s="159"/>
      <c r="D71" s="159"/>
      <c r="E71" s="159"/>
      <c r="F71" s="159"/>
      <c r="G71" s="159"/>
      <c r="H71" s="159"/>
      <c r="I71" s="159"/>
    </row>
    <row r="72" spans="1:10" x14ac:dyDescent="0.2">
      <c r="B72" s="159"/>
      <c r="C72" s="159"/>
      <c r="D72" s="159"/>
      <c r="E72" s="159"/>
      <c r="F72" s="159"/>
      <c r="G72" s="159"/>
      <c r="H72" s="159"/>
      <c r="I72" s="159"/>
    </row>
    <row r="73" spans="1:10" x14ac:dyDescent="0.2">
      <c r="B73" s="159"/>
      <c r="C73" s="159"/>
      <c r="D73" s="159"/>
      <c r="E73" s="159"/>
      <c r="F73" s="159"/>
      <c r="G73" s="159"/>
      <c r="H73" s="159"/>
      <c r="I73" s="159"/>
    </row>
    <row r="75" spans="1:10" x14ac:dyDescent="0.2">
      <c r="A75" s="153" t="s">
        <v>2</v>
      </c>
      <c r="B75" s="153"/>
      <c r="C75" s="153"/>
      <c r="D75" s="153"/>
      <c r="E75" s="153"/>
      <c r="F75" s="153"/>
      <c r="G75" s="153"/>
      <c r="H75" s="153"/>
      <c r="I75" s="153"/>
      <c r="J75" s="153"/>
    </row>
    <row r="77" spans="1:10" ht="15.75" x14ac:dyDescent="0.25">
      <c r="B77" s="72" t="s">
        <v>61</v>
      </c>
    </row>
    <row r="78" spans="1:10" x14ac:dyDescent="0.2">
      <c r="B78" s="73" t="s">
        <v>19</v>
      </c>
    </row>
    <row r="80" spans="1:10" x14ac:dyDescent="0.2">
      <c r="B80" s="159"/>
      <c r="C80" s="159"/>
      <c r="D80" s="159"/>
      <c r="E80" s="159"/>
      <c r="F80" s="159"/>
      <c r="G80" s="159"/>
      <c r="H80" s="159"/>
      <c r="I80" s="159"/>
    </row>
    <row r="81" spans="1:14" x14ac:dyDescent="0.2">
      <c r="B81" s="159"/>
      <c r="C81" s="159"/>
      <c r="D81" s="159"/>
      <c r="E81" s="159"/>
      <c r="F81" s="159"/>
      <c r="G81" s="159"/>
      <c r="H81" s="159"/>
      <c r="I81" s="159"/>
    </row>
    <row r="82" spans="1:14" x14ac:dyDescent="0.2">
      <c r="B82" s="159"/>
      <c r="C82" s="159"/>
      <c r="D82" s="159"/>
      <c r="E82" s="159"/>
      <c r="F82" s="159"/>
      <c r="G82" s="159"/>
      <c r="H82" s="159"/>
      <c r="I82" s="159"/>
    </row>
    <row r="83" spans="1:14" x14ac:dyDescent="0.2">
      <c r="B83" s="159"/>
      <c r="C83" s="159"/>
      <c r="D83" s="159"/>
      <c r="E83" s="159"/>
      <c r="F83" s="159"/>
      <c r="G83" s="159"/>
      <c r="H83" s="159"/>
      <c r="I83" s="159"/>
    </row>
    <row r="84" spans="1:14" x14ac:dyDescent="0.2">
      <c r="B84" s="159"/>
      <c r="C84" s="159"/>
      <c r="D84" s="159"/>
      <c r="E84" s="159"/>
      <c r="F84" s="159"/>
      <c r="G84" s="159"/>
      <c r="H84" s="159"/>
      <c r="I84" s="159"/>
    </row>
    <row r="85" spans="1:14" x14ac:dyDescent="0.2">
      <c r="B85" s="159"/>
      <c r="C85" s="159"/>
      <c r="D85" s="159"/>
      <c r="E85" s="159"/>
      <c r="F85" s="159"/>
      <c r="G85" s="159"/>
      <c r="H85" s="159"/>
      <c r="I85" s="159"/>
    </row>
    <row r="86" spans="1:14" x14ac:dyDescent="0.2">
      <c r="B86" s="159"/>
      <c r="C86" s="159"/>
      <c r="D86" s="159"/>
      <c r="E86" s="159"/>
      <c r="F86" s="159"/>
      <c r="G86" s="159"/>
      <c r="H86" s="159"/>
      <c r="I86" s="159"/>
    </row>
    <row r="88" spans="1:14" x14ac:dyDescent="0.2">
      <c r="A88" s="153" t="s">
        <v>2</v>
      </c>
      <c r="B88" s="153"/>
      <c r="C88" s="153"/>
      <c r="D88" s="153"/>
      <c r="E88" s="153"/>
      <c r="F88" s="153"/>
      <c r="G88" s="153"/>
      <c r="H88" s="153"/>
      <c r="I88" s="153"/>
      <c r="J88" s="153"/>
    </row>
    <row r="90" spans="1:14" ht="15.75" x14ac:dyDescent="0.25">
      <c r="B90" s="72" t="s">
        <v>198</v>
      </c>
    </row>
    <row r="91" spans="1:14" x14ac:dyDescent="0.2">
      <c r="B91" s="73" t="s">
        <v>52</v>
      </c>
    </row>
    <row r="93" spans="1:14" x14ac:dyDescent="0.2">
      <c r="B93" s="160"/>
      <c r="C93" s="160"/>
      <c r="D93" s="160"/>
      <c r="E93" s="74"/>
      <c r="F93" s="74"/>
      <c r="G93" s="161" t="s">
        <v>201</v>
      </c>
      <c r="H93" s="161"/>
    </row>
    <row r="94" spans="1:14" x14ac:dyDescent="0.2">
      <c r="B94" s="160"/>
      <c r="C94" s="160"/>
      <c r="D94" s="160"/>
      <c r="E94" s="74"/>
      <c r="F94" s="74" t="s">
        <v>51</v>
      </c>
    </row>
    <row r="95" spans="1:14" ht="15" customHeight="1" x14ac:dyDescent="0.2">
      <c r="B95" s="160"/>
      <c r="C95" s="160"/>
      <c r="D95" s="160"/>
      <c r="E95" s="74"/>
      <c r="G95" s="160" t="s">
        <v>104</v>
      </c>
      <c r="H95" s="160"/>
      <c r="I95" s="162"/>
      <c r="J95" s="163"/>
      <c r="K95" s="163"/>
      <c r="L95" s="163"/>
      <c r="M95" s="163"/>
      <c r="N95" s="163"/>
    </row>
    <row r="96" spans="1:14" x14ac:dyDescent="0.2">
      <c r="A96" s="153" t="s">
        <v>2</v>
      </c>
      <c r="B96" s="153"/>
      <c r="C96" s="153"/>
      <c r="D96" s="153"/>
      <c r="E96" s="153"/>
      <c r="F96" s="153"/>
      <c r="G96" s="153"/>
      <c r="H96" s="153"/>
      <c r="I96" s="153"/>
      <c r="J96" s="153"/>
    </row>
    <row r="98" spans="2:9" ht="15.75" x14ac:dyDescent="0.25">
      <c r="B98" s="72" t="s">
        <v>199</v>
      </c>
    </row>
    <row r="99" spans="2:9" ht="40.15" customHeight="1" x14ac:dyDescent="0.2">
      <c r="B99" s="157" t="s">
        <v>33</v>
      </c>
      <c r="C99" s="157"/>
      <c r="D99" s="157"/>
      <c r="E99" s="157"/>
      <c r="F99" s="157"/>
      <c r="G99" s="157"/>
      <c r="H99" s="157"/>
      <c r="I99" s="157"/>
    </row>
    <row r="101" spans="2:9" ht="19.899999999999999" customHeight="1" x14ac:dyDescent="0.25">
      <c r="B101" s="72" t="s">
        <v>20</v>
      </c>
      <c r="D101" s="75" t="s">
        <v>23</v>
      </c>
      <c r="E101" s="147"/>
      <c r="F101" s="147"/>
      <c r="G101" s="147"/>
      <c r="H101" s="147"/>
      <c r="I101" s="147"/>
    </row>
    <row r="102" spans="2:9" ht="19.899999999999999" customHeight="1" x14ac:dyDescent="0.25">
      <c r="B102" s="72"/>
      <c r="D102" s="75" t="s">
        <v>24</v>
      </c>
      <c r="E102" s="147"/>
      <c r="F102" s="147"/>
      <c r="G102" s="147"/>
      <c r="H102" s="147"/>
      <c r="I102" s="147"/>
    </row>
    <row r="103" spans="2:9" ht="19.899999999999999" customHeight="1" x14ac:dyDescent="0.2">
      <c r="D103" s="75" t="s">
        <v>25</v>
      </c>
      <c r="E103" s="147"/>
      <c r="F103" s="147"/>
      <c r="G103" s="147"/>
      <c r="H103" s="147"/>
      <c r="I103" s="147"/>
    </row>
    <row r="105" spans="2:9" ht="19.899999999999999" customHeight="1" x14ac:dyDescent="0.25">
      <c r="B105" s="72" t="s">
        <v>21</v>
      </c>
      <c r="D105" s="75" t="s">
        <v>23</v>
      </c>
      <c r="E105" s="147"/>
      <c r="F105" s="147"/>
      <c r="G105" s="147"/>
      <c r="H105" s="147"/>
      <c r="I105" s="147"/>
    </row>
    <row r="106" spans="2:9" ht="19.899999999999999" customHeight="1" x14ac:dyDescent="0.25">
      <c r="B106" s="72"/>
      <c r="D106" s="75" t="s">
        <v>24</v>
      </c>
      <c r="E106" s="147"/>
      <c r="F106" s="147"/>
      <c r="G106" s="147"/>
      <c r="H106" s="147"/>
      <c r="I106" s="147"/>
    </row>
    <row r="107" spans="2:9" ht="19.899999999999999" customHeight="1" x14ac:dyDescent="0.2">
      <c r="D107" s="75" t="s">
        <v>25</v>
      </c>
      <c r="E107" s="147"/>
      <c r="F107" s="147"/>
      <c r="G107" s="147"/>
      <c r="H107" s="147"/>
      <c r="I107" s="147"/>
    </row>
    <row r="109" spans="2:9" ht="19.899999999999999" customHeight="1" x14ac:dyDescent="0.25">
      <c r="B109" s="72" t="s">
        <v>200</v>
      </c>
      <c r="D109" s="75" t="s">
        <v>23</v>
      </c>
      <c r="E109" s="147"/>
      <c r="F109" s="147"/>
      <c r="G109" s="147"/>
      <c r="H109" s="147"/>
      <c r="I109" s="147"/>
    </row>
    <row r="110" spans="2:9" ht="19.899999999999999" customHeight="1" x14ac:dyDescent="0.25">
      <c r="B110" s="72"/>
      <c r="D110" s="75" t="s">
        <v>24</v>
      </c>
      <c r="E110" s="147"/>
      <c r="F110" s="147"/>
      <c r="G110" s="147"/>
      <c r="H110" s="147"/>
      <c r="I110" s="147"/>
    </row>
    <row r="111" spans="2:9" ht="19.899999999999999" customHeight="1" x14ac:dyDescent="0.2">
      <c r="D111" s="75" t="s">
        <v>25</v>
      </c>
      <c r="E111" s="147"/>
      <c r="F111" s="147"/>
      <c r="G111" s="147"/>
      <c r="H111" s="147"/>
      <c r="I111" s="147"/>
    </row>
    <row r="113" spans="1:10" ht="19.899999999999999" customHeight="1" x14ac:dyDescent="0.25">
      <c r="B113" s="72" t="s">
        <v>22</v>
      </c>
      <c r="D113" s="75" t="s">
        <v>23</v>
      </c>
      <c r="E113" s="147"/>
      <c r="F113" s="147"/>
      <c r="G113" s="147"/>
      <c r="H113" s="147"/>
      <c r="I113" s="147"/>
    </row>
    <row r="114" spans="1:10" ht="19.899999999999999" customHeight="1" x14ac:dyDescent="0.25">
      <c r="B114" s="72"/>
      <c r="D114" s="75" t="s">
        <v>24</v>
      </c>
      <c r="E114" s="147"/>
      <c r="F114" s="147"/>
      <c r="G114" s="147"/>
      <c r="H114" s="147"/>
      <c r="I114" s="147"/>
    </row>
    <row r="115" spans="1:10" ht="19.899999999999999" customHeight="1" x14ac:dyDescent="0.2">
      <c r="D115" s="75" t="s">
        <v>25</v>
      </c>
      <c r="E115" s="147"/>
      <c r="F115" s="147"/>
      <c r="G115" s="147"/>
      <c r="H115" s="147"/>
      <c r="I115" s="147"/>
    </row>
    <row r="117" spans="1:10" ht="19.899999999999999" customHeight="1" x14ac:dyDescent="0.25">
      <c r="B117" s="69" t="s">
        <v>190</v>
      </c>
      <c r="D117" s="75" t="s">
        <v>23</v>
      </c>
      <c r="E117" s="147"/>
      <c r="F117" s="147"/>
      <c r="G117" s="147"/>
      <c r="H117" s="147"/>
      <c r="I117" s="147"/>
    </row>
    <row r="118" spans="1:10" ht="19.899999999999999" customHeight="1" x14ac:dyDescent="0.25">
      <c r="B118" s="69"/>
      <c r="D118" s="75" t="s">
        <v>24</v>
      </c>
      <c r="E118" s="147"/>
      <c r="F118" s="147"/>
      <c r="G118" s="147"/>
      <c r="H118" s="147"/>
      <c r="I118" s="147"/>
    </row>
    <row r="119" spans="1:10" ht="19.899999999999999" customHeight="1" x14ac:dyDescent="0.2">
      <c r="D119" s="75" t="s">
        <v>25</v>
      </c>
      <c r="E119" s="147"/>
      <c r="F119" s="147"/>
      <c r="G119" s="147"/>
      <c r="H119" s="147"/>
      <c r="I119" s="147"/>
    </row>
    <row r="121" spans="1:10" x14ac:dyDescent="0.2">
      <c r="B121" s="73" t="s">
        <v>165</v>
      </c>
    </row>
    <row r="122" spans="1:10" x14ac:dyDescent="0.2">
      <c r="B122" s="73"/>
    </row>
    <row r="123" spans="1:10" x14ac:dyDescent="0.2">
      <c r="A123" s="153" t="s">
        <v>2</v>
      </c>
      <c r="B123" s="153"/>
      <c r="C123" s="153"/>
      <c r="D123" s="153"/>
      <c r="E123" s="153"/>
      <c r="F123" s="153"/>
      <c r="G123" s="153"/>
      <c r="H123" s="153"/>
      <c r="I123" s="153"/>
      <c r="J123" s="153"/>
    </row>
    <row r="124" spans="1:10" ht="15.75" x14ac:dyDescent="0.25">
      <c r="A124" s="11"/>
      <c r="B124" s="72" t="s">
        <v>191</v>
      </c>
    </row>
    <row r="125" spans="1:10" x14ac:dyDescent="0.2">
      <c r="A125" s="11"/>
    </row>
    <row r="126" spans="1:10" ht="15" x14ac:dyDescent="0.2">
      <c r="A126" s="11"/>
      <c r="B126" s="76" t="s">
        <v>60</v>
      </c>
      <c r="C126" s="77" t="s">
        <v>105</v>
      </c>
      <c r="D126" s="164" t="s">
        <v>106</v>
      </c>
      <c r="E126" s="164"/>
      <c r="F126" s="78" t="s">
        <v>116</v>
      </c>
      <c r="G126" s="61"/>
      <c r="H126" s="167"/>
      <c r="I126" s="167"/>
      <c r="J126" s="167"/>
    </row>
    <row r="127" spans="1:10" x14ac:dyDescent="0.2">
      <c r="A127" s="11"/>
      <c r="B127" s="71" t="s">
        <v>23</v>
      </c>
      <c r="C127" s="92"/>
      <c r="D127" s="165"/>
      <c r="E127" s="165"/>
      <c r="F127" s="108"/>
      <c r="H127" s="167"/>
      <c r="I127" s="167"/>
      <c r="J127" s="167"/>
    </row>
    <row r="128" spans="1:10" x14ac:dyDescent="0.2">
      <c r="A128" s="11"/>
      <c r="B128" s="71" t="s">
        <v>24</v>
      </c>
      <c r="C128" s="92"/>
      <c r="D128" s="166"/>
      <c r="E128" s="166"/>
      <c r="F128" s="108"/>
      <c r="H128" s="167"/>
      <c r="I128" s="167"/>
      <c r="J128" s="167"/>
    </row>
    <row r="129" spans="1:10" x14ac:dyDescent="0.2">
      <c r="A129" s="11"/>
      <c r="B129" s="71" t="s">
        <v>25</v>
      </c>
      <c r="C129" s="92"/>
      <c r="D129" s="166"/>
      <c r="E129" s="166"/>
      <c r="F129" s="108"/>
    </row>
    <row r="130" spans="1:10" x14ac:dyDescent="0.2">
      <c r="A130" s="11"/>
      <c r="B130" s="71" t="s">
        <v>26</v>
      </c>
      <c r="C130" s="92"/>
      <c r="D130" s="166"/>
      <c r="E130" s="166"/>
      <c r="F130" s="108"/>
      <c r="H130" s="167"/>
      <c r="I130" s="167"/>
      <c r="J130" s="167"/>
    </row>
    <row r="131" spans="1:10" x14ac:dyDescent="0.2">
      <c r="A131" s="11"/>
      <c r="B131" s="71" t="s">
        <v>27</v>
      </c>
      <c r="C131" s="92"/>
      <c r="D131" s="166"/>
      <c r="E131" s="166"/>
      <c r="F131" s="108"/>
      <c r="H131" s="167"/>
      <c r="I131" s="167"/>
      <c r="J131" s="167"/>
    </row>
    <row r="132" spans="1:10" x14ac:dyDescent="0.2">
      <c r="A132" s="11"/>
      <c r="B132" s="71" t="s">
        <v>28</v>
      </c>
      <c r="C132" s="92"/>
      <c r="D132" s="166"/>
      <c r="E132" s="166"/>
      <c r="F132" s="108"/>
      <c r="H132" s="167"/>
      <c r="I132" s="167"/>
      <c r="J132" s="167"/>
    </row>
    <row r="133" spans="1:10" x14ac:dyDescent="0.2">
      <c r="A133" s="11"/>
      <c r="B133" s="71" t="s">
        <v>29</v>
      </c>
      <c r="C133" s="92"/>
      <c r="D133" s="166"/>
      <c r="E133" s="166"/>
      <c r="F133" s="108"/>
      <c r="G133" s="61" t="s">
        <v>107</v>
      </c>
      <c r="H133" s="167" t="s">
        <v>167</v>
      </c>
      <c r="I133" s="167"/>
      <c r="J133" s="167"/>
    </row>
    <row r="134" spans="1:10" x14ac:dyDescent="0.2">
      <c r="A134" s="11"/>
      <c r="B134" s="71" t="s">
        <v>30</v>
      </c>
      <c r="C134" s="92"/>
      <c r="D134" s="166"/>
      <c r="E134" s="166"/>
      <c r="F134" s="108"/>
      <c r="H134" s="167" t="s">
        <v>166</v>
      </c>
      <c r="I134" s="167"/>
      <c r="J134" s="167"/>
    </row>
    <row r="135" spans="1:10" x14ac:dyDescent="0.2">
      <c r="A135" s="11"/>
      <c r="B135" s="71" t="s">
        <v>31</v>
      </c>
      <c r="C135" s="92"/>
      <c r="D135" s="166"/>
      <c r="E135" s="166"/>
      <c r="F135" s="108"/>
      <c r="H135" s="167" t="s">
        <v>168</v>
      </c>
      <c r="I135" s="167"/>
      <c r="J135" s="167"/>
    </row>
    <row r="136" spans="1:10" x14ac:dyDescent="0.2">
      <c r="A136" s="11"/>
      <c r="B136" s="71" t="s">
        <v>32</v>
      </c>
      <c r="C136" s="92"/>
      <c r="D136" s="166"/>
      <c r="E136" s="166"/>
      <c r="F136" s="108"/>
    </row>
    <row r="137" spans="1:10" ht="15" x14ac:dyDescent="0.25">
      <c r="A137" s="11"/>
      <c r="B137" s="67"/>
      <c r="D137" s="79"/>
      <c r="E137" s="79"/>
    </row>
    <row r="138" spans="1:10" ht="15" x14ac:dyDescent="0.25">
      <c r="A138" s="11"/>
      <c r="B138" s="67"/>
      <c r="D138" s="79"/>
      <c r="E138" s="79"/>
    </row>
    <row r="139" spans="1:10" x14ac:dyDescent="0.2">
      <c r="A139" s="80"/>
      <c r="B139" s="80"/>
      <c r="C139" s="80"/>
      <c r="D139" s="80"/>
      <c r="E139" s="80"/>
      <c r="F139" s="80"/>
      <c r="G139" s="80"/>
      <c r="H139" s="80"/>
      <c r="I139" s="80"/>
      <c r="J139" s="80"/>
    </row>
    <row r="140" spans="1:10" x14ac:dyDescent="0.2">
      <c r="A140" s="80"/>
      <c r="B140" s="80"/>
      <c r="C140" s="80"/>
      <c r="D140" s="80"/>
      <c r="E140" s="80"/>
      <c r="F140" s="80"/>
      <c r="G140" s="80"/>
      <c r="H140" s="80"/>
      <c r="I140" s="80"/>
      <c r="J140" s="80"/>
    </row>
    <row r="141" spans="1:10" x14ac:dyDescent="0.2">
      <c r="A141" s="80"/>
      <c r="B141" s="80"/>
      <c r="C141" s="80"/>
      <c r="D141" s="80"/>
      <c r="E141" s="80"/>
      <c r="F141" s="80"/>
      <c r="G141" s="80"/>
      <c r="H141" s="80"/>
      <c r="I141" s="80"/>
      <c r="J141" s="80"/>
    </row>
    <row r="142" spans="1:10" x14ac:dyDescent="0.2">
      <c r="A142" s="80"/>
      <c r="B142" s="80"/>
      <c r="C142" s="80"/>
      <c r="D142" s="80"/>
      <c r="E142" s="80"/>
      <c r="F142" s="80"/>
      <c r="G142" s="80"/>
      <c r="H142" s="80"/>
      <c r="I142" s="80"/>
      <c r="J142" s="80"/>
    </row>
    <row r="143" spans="1:10" x14ac:dyDescent="0.2">
      <c r="A143" s="80"/>
      <c r="B143" s="80"/>
      <c r="C143" s="80"/>
      <c r="D143" s="80"/>
      <c r="E143" s="80"/>
      <c r="F143" s="80"/>
      <c r="G143" s="80"/>
      <c r="H143" s="80"/>
      <c r="I143" s="80"/>
      <c r="J143" s="80"/>
    </row>
    <row r="144" spans="1:10" x14ac:dyDescent="0.2">
      <c r="A144" s="80"/>
      <c r="B144" s="80"/>
      <c r="C144" s="80"/>
      <c r="D144" s="80"/>
      <c r="E144" s="80"/>
      <c r="F144" s="80"/>
      <c r="G144" s="80"/>
      <c r="H144" s="80"/>
      <c r="I144" s="80"/>
      <c r="J144" s="80"/>
    </row>
    <row r="145" spans="1:10" x14ac:dyDescent="0.2">
      <c r="A145" s="80"/>
      <c r="B145" s="80"/>
      <c r="C145" s="80"/>
      <c r="D145" s="80"/>
      <c r="E145" s="80"/>
      <c r="F145" s="80"/>
      <c r="G145" s="80"/>
      <c r="H145" s="80"/>
      <c r="I145" s="80"/>
      <c r="J145" s="80"/>
    </row>
    <row r="146" spans="1:10" ht="15" x14ac:dyDescent="0.25">
      <c r="A146" s="80"/>
      <c r="B146" s="80"/>
      <c r="C146" s="67"/>
      <c r="D146" s="80"/>
      <c r="E146" s="80"/>
      <c r="F146" s="80"/>
      <c r="G146" s="80"/>
      <c r="H146" s="80"/>
      <c r="I146" s="81"/>
      <c r="J146" s="80"/>
    </row>
    <row r="147" spans="1:10" ht="19.899999999999999" customHeight="1" x14ac:dyDescent="0.2">
      <c r="B147" s="82" t="s">
        <v>53</v>
      </c>
    </row>
    <row r="148" spans="1:10" ht="34.9" customHeight="1" x14ac:dyDescent="0.2">
      <c r="B148" s="173" t="s">
        <v>34</v>
      </c>
      <c r="C148" s="173"/>
      <c r="D148" s="173"/>
      <c r="E148" s="173"/>
      <c r="F148" s="173"/>
      <c r="G148" s="173"/>
      <c r="H148" s="173"/>
      <c r="I148" s="173"/>
    </row>
    <row r="149" spans="1:10" ht="94.9" customHeight="1" x14ac:dyDescent="0.2">
      <c r="B149" s="173" t="s">
        <v>41</v>
      </c>
      <c r="C149" s="173"/>
      <c r="D149" s="173"/>
      <c r="E149" s="173"/>
      <c r="F149" s="173"/>
      <c r="G149" s="173"/>
      <c r="H149" s="173"/>
      <c r="I149" s="173"/>
    </row>
    <row r="150" spans="1:10" ht="45" customHeight="1" x14ac:dyDescent="0.2">
      <c r="B150" s="173" t="s">
        <v>35</v>
      </c>
      <c r="C150" s="173"/>
      <c r="D150" s="173"/>
      <c r="E150" s="173"/>
      <c r="F150" s="173"/>
      <c r="G150" s="173"/>
      <c r="H150" s="173"/>
      <c r="I150" s="173"/>
    </row>
    <row r="151" spans="1:10" ht="14.25" customHeight="1" x14ac:dyDescent="0.2"/>
    <row r="152" spans="1:10" ht="19.899999999999999" customHeight="1" x14ac:dyDescent="0.2">
      <c r="B152" s="82" t="s">
        <v>54</v>
      </c>
    </row>
    <row r="153" spans="1:10" ht="40.15" customHeight="1" x14ac:dyDescent="0.2">
      <c r="B153" s="173" t="s">
        <v>36</v>
      </c>
      <c r="C153" s="173"/>
      <c r="D153" s="173"/>
      <c r="E153" s="173"/>
      <c r="F153" s="173"/>
      <c r="G153" s="173"/>
      <c r="H153" s="173"/>
      <c r="I153" s="173"/>
    </row>
    <row r="154" spans="1:10" x14ac:dyDescent="0.2">
      <c r="B154" s="83"/>
      <c r="C154" s="83"/>
      <c r="D154" s="83"/>
      <c r="E154" s="83"/>
      <c r="F154" s="83"/>
      <c r="G154" s="83"/>
      <c r="H154" s="83"/>
      <c r="I154" s="83"/>
    </row>
    <row r="155" spans="1:10" x14ac:dyDescent="0.2">
      <c r="B155" s="83"/>
      <c r="C155" s="83"/>
      <c r="D155" s="83"/>
      <c r="E155" s="83"/>
      <c r="F155" s="83"/>
      <c r="G155" s="83"/>
      <c r="H155" s="83"/>
      <c r="I155" s="83"/>
    </row>
    <row r="159" spans="1:10" x14ac:dyDescent="0.2">
      <c r="B159" s="60" t="s">
        <v>37</v>
      </c>
      <c r="C159" s="174"/>
      <c r="D159" s="174"/>
    </row>
    <row r="161" spans="1:10" x14ac:dyDescent="0.2">
      <c r="B161" s="60" t="s">
        <v>38</v>
      </c>
      <c r="C161" s="147"/>
      <c r="D161" s="147"/>
      <c r="E161" s="147"/>
      <c r="G161" s="171"/>
      <c r="H161" s="171"/>
      <c r="I161" s="171"/>
    </row>
    <row r="162" spans="1:10" x14ac:dyDescent="0.2">
      <c r="G162" s="172" t="s">
        <v>115</v>
      </c>
      <c r="H162" s="172"/>
      <c r="I162" s="172"/>
    </row>
    <row r="169" spans="1:10" ht="15" x14ac:dyDescent="0.25">
      <c r="C169" s="67"/>
    </row>
    <row r="172" spans="1:10" ht="15.75" x14ac:dyDescent="0.25">
      <c r="B172" s="170" t="s">
        <v>39</v>
      </c>
      <c r="C172" s="170"/>
      <c r="D172" s="170"/>
      <c r="E172" s="170"/>
      <c r="F172" s="170"/>
      <c r="G172" s="170"/>
      <c r="H172" s="170"/>
      <c r="I172" s="170"/>
    </row>
    <row r="173" spans="1:10" ht="15.75" x14ac:dyDescent="0.25">
      <c r="B173" s="72"/>
    </row>
    <row r="174" spans="1:10" ht="19.899999999999999" customHeight="1" x14ac:dyDescent="0.2">
      <c r="B174" s="169" t="s">
        <v>40</v>
      </c>
      <c r="C174" s="169"/>
      <c r="D174" s="169"/>
      <c r="E174" s="169"/>
      <c r="F174" s="169"/>
      <c r="G174" s="169"/>
      <c r="H174" s="169"/>
      <c r="I174" s="169"/>
    </row>
    <row r="175" spans="1:10" x14ac:dyDescent="0.2">
      <c r="A175" s="61" t="s">
        <v>23</v>
      </c>
      <c r="B175" s="168" t="s">
        <v>43</v>
      </c>
      <c r="C175" s="168"/>
      <c r="D175" s="168"/>
      <c r="E175" s="168"/>
      <c r="F175" s="168"/>
      <c r="G175" s="168"/>
      <c r="H175" s="168"/>
      <c r="I175" s="168"/>
      <c r="J175" s="84"/>
    </row>
    <row r="176" spans="1:10" x14ac:dyDescent="0.2">
      <c r="A176" s="61" t="s">
        <v>24</v>
      </c>
      <c r="B176" s="168" t="s">
        <v>42</v>
      </c>
      <c r="C176" s="168"/>
      <c r="D176" s="168"/>
      <c r="E176" s="168"/>
      <c r="F176" s="168"/>
      <c r="G176" s="168"/>
      <c r="H176" s="168"/>
      <c r="I176" s="168"/>
      <c r="J176" s="84"/>
    </row>
    <row r="177" spans="1:11" x14ac:dyDescent="0.2">
      <c r="A177" s="61" t="s">
        <v>25</v>
      </c>
      <c r="B177" s="168" t="s">
        <v>44</v>
      </c>
      <c r="C177" s="168"/>
      <c r="D177" s="168"/>
      <c r="E177" s="168"/>
      <c r="F177" s="168"/>
      <c r="G177" s="168"/>
      <c r="H177" s="168"/>
      <c r="I177" s="168"/>
      <c r="J177" s="84"/>
    </row>
    <row r="178" spans="1:11" x14ac:dyDescent="0.2">
      <c r="A178" s="61" t="s">
        <v>26</v>
      </c>
      <c r="B178" s="168" t="s">
        <v>46</v>
      </c>
      <c r="C178" s="168"/>
      <c r="D178" s="168"/>
      <c r="E178" s="168"/>
      <c r="F178" s="168"/>
      <c r="G178" s="168"/>
      <c r="H178" s="168"/>
      <c r="I178" s="168"/>
      <c r="J178" s="84"/>
    </row>
    <row r="179" spans="1:11" ht="30" customHeight="1" x14ac:dyDescent="0.2">
      <c r="A179" s="85" t="s">
        <v>27</v>
      </c>
      <c r="B179" s="181" t="s">
        <v>45</v>
      </c>
      <c r="C179" s="181"/>
      <c r="D179" s="181"/>
      <c r="E179" s="181"/>
      <c r="F179" s="181"/>
      <c r="G179" s="181"/>
      <c r="H179" s="181"/>
      <c r="I179" s="181"/>
      <c r="J179" s="63"/>
    </row>
    <row r="180" spans="1:11" ht="30" customHeight="1" x14ac:dyDescent="0.2">
      <c r="A180" s="85" t="s">
        <v>28</v>
      </c>
      <c r="B180" s="180" t="s">
        <v>108</v>
      </c>
      <c r="C180" s="180"/>
      <c r="D180" s="180"/>
      <c r="E180" s="180"/>
      <c r="F180" s="180"/>
      <c r="G180" s="180"/>
      <c r="H180" s="180"/>
      <c r="I180" s="180"/>
      <c r="J180" s="86"/>
    </row>
    <row r="181" spans="1:11" ht="30" customHeight="1" x14ac:dyDescent="0.2">
      <c r="A181" s="85" t="s">
        <v>29</v>
      </c>
      <c r="B181" s="180" t="s">
        <v>109</v>
      </c>
      <c r="C181" s="180"/>
      <c r="D181" s="180"/>
      <c r="E181" s="180"/>
      <c r="F181" s="180"/>
      <c r="G181" s="180"/>
      <c r="H181" s="180"/>
      <c r="I181" s="180"/>
      <c r="J181" s="86"/>
    </row>
    <row r="182" spans="1:11" ht="30" customHeight="1" x14ac:dyDescent="0.2">
      <c r="A182" s="85" t="s">
        <v>30</v>
      </c>
      <c r="B182" s="177" t="s">
        <v>47</v>
      </c>
      <c r="C182" s="177"/>
      <c r="D182" s="177"/>
      <c r="E182" s="177"/>
      <c r="F182" s="177"/>
      <c r="G182" s="177"/>
      <c r="H182" s="177"/>
      <c r="I182" s="177"/>
      <c r="J182" s="87"/>
    </row>
    <row r="183" spans="1:11" ht="14.25" customHeight="1" x14ac:dyDescent="0.2">
      <c r="B183" s="88"/>
      <c r="C183" s="88"/>
      <c r="D183" s="88"/>
      <c r="E183" s="88"/>
      <c r="F183" s="88"/>
      <c r="G183" s="88"/>
      <c r="H183" s="88"/>
      <c r="I183" s="88"/>
      <c r="J183" s="88"/>
    </row>
    <row r="184" spans="1:11" ht="47.25" customHeight="1" x14ac:dyDescent="0.25">
      <c r="B184" s="176" t="s">
        <v>48</v>
      </c>
      <c r="C184" s="176"/>
      <c r="D184" s="176"/>
      <c r="E184" s="176"/>
      <c r="F184" s="176"/>
      <c r="G184" s="176"/>
      <c r="H184" s="176"/>
      <c r="I184" s="176"/>
      <c r="J184" s="89"/>
    </row>
    <row r="185" spans="1:11" x14ac:dyDescent="0.2">
      <c r="A185" s="178" t="s">
        <v>50</v>
      </c>
      <c r="B185" s="178"/>
      <c r="C185" s="178"/>
      <c r="D185" s="178"/>
      <c r="E185" s="178"/>
      <c r="F185" s="178"/>
      <c r="G185" s="178"/>
      <c r="H185" s="178"/>
      <c r="I185" s="178"/>
      <c r="J185" s="90"/>
    </row>
    <row r="186" spans="1:11" x14ac:dyDescent="0.2">
      <c r="B186" s="179" t="s">
        <v>49</v>
      </c>
      <c r="C186" s="179"/>
      <c r="D186" s="179"/>
      <c r="E186" s="179"/>
      <c r="F186" s="179"/>
      <c r="G186" s="179"/>
      <c r="H186" s="179"/>
      <c r="I186" s="179"/>
    </row>
    <row r="188" spans="1:11" ht="54" customHeight="1" x14ac:dyDescent="0.2">
      <c r="A188" s="175" t="s">
        <v>110</v>
      </c>
      <c r="B188" s="175"/>
      <c r="C188" s="175"/>
      <c r="D188" s="175"/>
      <c r="E188" s="175"/>
      <c r="F188" s="175"/>
      <c r="G188" s="175"/>
      <c r="H188" s="175"/>
      <c r="I188" s="175"/>
      <c r="J188" s="87"/>
      <c r="K188" s="87"/>
    </row>
    <row r="189" spans="1:11" ht="15" customHeight="1" x14ac:dyDescent="0.2">
      <c r="B189" s="87"/>
      <c r="C189" s="87"/>
      <c r="D189" s="87"/>
      <c r="E189" s="87"/>
      <c r="F189" s="87"/>
      <c r="G189" s="87"/>
      <c r="H189" s="87"/>
      <c r="I189" s="87"/>
      <c r="J189" s="87"/>
      <c r="K189" s="87"/>
    </row>
    <row r="190" spans="1:11" ht="15.75" customHeight="1" x14ac:dyDescent="0.2">
      <c r="B190" s="87"/>
      <c r="C190" s="87"/>
      <c r="D190" s="87"/>
      <c r="E190" s="87"/>
      <c r="F190" s="87"/>
      <c r="G190" s="87"/>
      <c r="H190" s="87"/>
      <c r="I190" s="87"/>
      <c r="J190" s="87"/>
      <c r="K190" s="87"/>
    </row>
    <row r="191" spans="1:11" ht="15.75" x14ac:dyDescent="0.25">
      <c r="B191" s="63"/>
      <c r="E191" s="91"/>
      <c r="H191" s="91"/>
      <c r="I191" s="91"/>
    </row>
    <row r="192" spans="1:11" ht="15.75" x14ac:dyDescent="0.25">
      <c r="B192" s="63"/>
      <c r="E192" s="91"/>
      <c r="H192" s="91"/>
      <c r="I192" s="91"/>
    </row>
    <row r="193" spans="2:9" ht="15.75" x14ac:dyDescent="0.25">
      <c r="B193" s="63"/>
      <c r="E193" s="91"/>
      <c r="H193" s="91"/>
      <c r="I193" s="91"/>
    </row>
    <row r="194" spans="2:9" ht="15.75" x14ac:dyDescent="0.25">
      <c r="B194" s="63"/>
      <c r="E194" s="91"/>
      <c r="H194" s="91"/>
      <c r="I194" s="91"/>
    </row>
    <row r="195" spans="2:9" ht="15.75" x14ac:dyDescent="0.25">
      <c r="B195" s="63"/>
      <c r="E195" s="91"/>
      <c r="H195" s="91"/>
      <c r="I195" s="91"/>
    </row>
    <row r="196" spans="2:9" ht="15.75" x14ac:dyDescent="0.25">
      <c r="B196" s="63"/>
      <c r="E196" s="91"/>
      <c r="H196" s="91"/>
      <c r="I196" s="91"/>
    </row>
    <row r="197" spans="2:9" ht="15.75" x14ac:dyDescent="0.25">
      <c r="B197" s="63"/>
      <c r="E197" s="91"/>
      <c r="H197" s="91"/>
      <c r="I197" s="91"/>
    </row>
    <row r="198" spans="2:9" ht="15.75" x14ac:dyDescent="0.25">
      <c r="B198" s="63"/>
      <c r="E198" s="91"/>
      <c r="H198" s="91"/>
      <c r="I198" s="91"/>
    </row>
    <row r="199" spans="2:9" ht="15.75" x14ac:dyDescent="0.25">
      <c r="B199" s="63"/>
      <c r="E199" s="91"/>
      <c r="H199" s="91"/>
      <c r="I199" s="91"/>
    </row>
    <row r="200" spans="2:9" ht="15.75" x14ac:dyDescent="0.25">
      <c r="B200" s="63"/>
      <c r="E200" s="91"/>
      <c r="H200" s="91"/>
      <c r="I200" s="91"/>
    </row>
    <row r="201" spans="2:9" ht="15.75" x14ac:dyDescent="0.25">
      <c r="B201" s="63"/>
      <c r="E201" s="91"/>
      <c r="H201" s="91"/>
      <c r="I201" s="91"/>
    </row>
    <row r="202" spans="2:9" ht="15.75" x14ac:dyDescent="0.25">
      <c r="B202" s="63"/>
      <c r="E202" s="91"/>
      <c r="H202" s="91"/>
      <c r="I202" s="91"/>
    </row>
    <row r="203" spans="2:9" ht="15.75" x14ac:dyDescent="0.25">
      <c r="B203" s="63"/>
      <c r="E203" s="91"/>
      <c r="H203" s="91"/>
      <c r="I203" s="91"/>
    </row>
    <row r="204" spans="2:9" ht="15.75" x14ac:dyDescent="0.25">
      <c r="B204" s="63"/>
      <c r="E204" s="91"/>
      <c r="H204" s="91"/>
      <c r="I204" s="91"/>
    </row>
    <row r="205" spans="2:9" ht="15.75" x14ac:dyDescent="0.25">
      <c r="B205" s="63"/>
      <c r="E205" s="91"/>
      <c r="H205" s="91"/>
      <c r="I205" s="91"/>
    </row>
    <row r="206" spans="2:9" ht="15.75" x14ac:dyDescent="0.25">
      <c r="B206" s="63"/>
      <c r="E206" s="91"/>
      <c r="H206" s="91"/>
      <c r="I206" s="91"/>
    </row>
    <row r="207" spans="2:9" ht="15.75" x14ac:dyDescent="0.25">
      <c r="B207" s="63"/>
      <c r="E207" s="91"/>
      <c r="H207" s="91"/>
      <c r="I207" s="91"/>
    </row>
    <row r="208" spans="2:9" ht="15.75" x14ac:dyDescent="0.25">
      <c r="B208" s="63"/>
      <c r="E208" s="91"/>
      <c r="H208" s="91"/>
      <c r="I208" s="91"/>
    </row>
    <row r="209" spans="2:9" ht="15.75" x14ac:dyDescent="0.25">
      <c r="B209" s="63"/>
      <c r="E209" s="91"/>
      <c r="H209" s="91"/>
      <c r="I209" s="91"/>
    </row>
    <row r="210" spans="2:9" ht="15.75" x14ac:dyDescent="0.25">
      <c r="B210" s="63"/>
      <c r="E210" s="91"/>
      <c r="H210" s="91"/>
      <c r="I210" s="91"/>
    </row>
    <row r="212" spans="2:9" x14ac:dyDescent="0.2">
      <c r="B212" s="73"/>
    </row>
    <row r="214" spans="2:9" x14ac:dyDescent="0.2">
      <c r="B214" s="73"/>
    </row>
  </sheetData>
  <sheetProtection algorithmName="SHA-512" hashValue="O0NMibz2XKYvrMUCRHRmdgh0vUE2jl65jggRL5Dp3hYZ9ub3okUPunHY0wMG7U2z9vmbW5NOv8dln3a4JG2DrQ==" saltValue="f6D4JenksePVJ7dKjSRfvQ==" spinCount="100000" sheet="1" selectLockedCells="1"/>
  <mergeCells count="109">
    <mergeCell ref="B49:F49"/>
    <mergeCell ref="B50:F50"/>
    <mergeCell ref="E31:I31"/>
    <mergeCell ref="A96:J96"/>
    <mergeCell ref="A51:J51"/>
    <mergeCell ref="G42:I42"/>
    <mergeCell ref="G43:I43"/>
    <mergeCell ref="B41:C41"/>
    <mergeCell ref="B42:C42"/>
    <mergeCell ref="B43:C43"/>
    <mergeCell ref="D41:F41"/>
    <mergeCell ref="D42:F42"/>
    <mergeCell ref="D43:F43"/>
    <mergeCell ref="B46:F46"/>
    <mergeCell ref="B47:F47"/>
    <mergeCell ref="G40:I40"/>
    <mergeCell ref="G41:I41"/>
    <mergeCell ref="D40:F40"/>
    <mergeCell ref="B40:C40"/>
    <mergeCell ref="A188:I188"/>
    <mergeCell ref="B184:I184"/>
    <mergeCell ref="B182:I182"/>
    <mergeCell ref="A185:I185"/>
    <mergeCell ref="B186:I186"/>
    <mergeCell ref="B181:I181"/>
    <mergeCell ref="B180:I180"/>
    <mergeCell ref="B179:I179"/>
    <mergeCell ref="B178:I178"/>
    <mergeCell ref="B177:I177"/>
    <mergeCell ref="B176:I176"/>
    <mergeCell ref="B175:I175"/>
    <mergeCell ref="D135:E135"/>
    <mergeCell ref="D136:E136"/>
    <mergeCell ref="D134:E134"/>
    <mergeCell ref="B174:I174"/>
    <mergeCell ref="B172:I172"/>
    <mergeCell ref="G161:I161"/>
    <mergeCell ref="G162:I162"/>
    <mergeCell ref="B148:I148"/>
    <mergeCell ref="B149:I149"/>
    <mergeCell ref="B150:I150"/>
    <mergeCell ref="B153:I153"/>
    <mergeCell ref="C159:D159"/>
    <mergeCell ref="C161:E161"/>
    <mergeCell ref="H134:J134"/>
    <mergeCell ref="H135:J135"/>
    <mergeCell ref="D126:E126"/>
    <mergeCell ref="D127:E127"/>
    <mergeCell ref="D128:E128"/>
    <mergeCell ref="D129:E129"/>
    <mergeCell ref="D130:E130"/>
    <mergeCell ref="D131:E131"/>
    <mergeCell ref="D132:E132"/>
    <mergeCell ref="D133:E133"/>
    <mergeCell ref="A123:J123"/>
    <mergeCell ref="H126:J126"/>
    <mergeCell ref="H127:J127"/>
    <mergeCell ref="H128:J128"/>
    <mergeCell ref="H130:J130"/>
    <mergeCell ref="H131:J131"/>
    <mergeCell ref="H132:J132"/>
    <mergeCell ref="H133:J133"/>
    <mergeCell ref="E117:I117"/>
    <mergeCell ref="E118:I118"/>
    <mergeCell ref="E119:I119"/>
    <mergeCell ref="E115:I115"/>
    <mergeCell ref="E101:I101"/>
    <mergeCell ref="E102:I102"/>
    <mergeCell ref="E103:I103"/>
    <mergeCell ref="E105:I105"/>
    <mergeCell ref="E106:I106"/>
    <mergeCell ref="E107:I107"/>
    <mergeCell ref="E109:I109"/>
    <mergeCell ref="E110:I110"/>
    <mergeCell ref="E111:I111"/>
    <mergeCell ref="E113:I113"/>
    <mergeCell ref="E114:I114"/>
    <mergeCell ref="B99:I99"/>
    <mergeCell ref="B55:I61"/>
    <mergeCell ref="B67:I73"/>
    <mergeCell ref="B80:I86"/>
    <mergeCell ref="B93:D95"/>
    <mergeCell ref="G93:H93"/>
    <mergeCell ref="G95:H95"/>
    <mergeCell ref="I95:N95"/>
    <mergeCell ref="A62:J62"/>
    <mergeCell ref="A75:J75"/>
    <mergeCell ref="A88:J88"/>
    <mergeCell ref="E23:G23"/>
    <mergeCell ref="E24:G24"/>
    <mergeCell ref="E25:G25"/>
    <mergeCell ref="H29:I29"/>
    <mergeCell ref="B29:G29"/>
    <mergeCell ref="E22:G22"/>
    <mergeCell ref="A27:J27"/>
    <mergeCell ref="A35:J35"/>
    <mergeCell ref="B31:D31"/>
    <mergeCell ref="E19:I19"/>
    <mergeCell ref="E21:G21"/>
    <mergeCell ref="P1:Q1"/>
    <mergeCell ref="A5:J5"/>
    <mergeCell ref="B8:I8"/>
    <mergeCell ref="B9:I9"/>
    <mergeCell ref="B10:I10"/>
    <mergeCell ref="P10:Q10"/>
    <mergeCell ref="E14:I14"/>
    <mergeCell ref="E16:I16"/>
    <mergeCell ref="E17:I17"/>
    <mergeCell ref="A12:J12"/>
  </mergeCells>
  <dataValidations count="5">
    <dataValidation type="date" allowBlank="1" showInputMessage="1" showErrorMessage="1" sqref="C159:D159">
      <formula1>44197</formula1>
      <formula2>46022</formula2>
    </dataValidation>
    <dataValidation type="decimal" operator="greaterThan" allowBlank="1" showInputMessage="1" showErrorMessage="1" sqref="E31:E33 H29:I29">
      <formula1>0</formula1>
    </dataValidation>
    <dataValidation type="list" allowBlank="1" showInputMessage="1" showErrorMessage="1" sqref="G95:H95">
      <formula1>"Vyber…,Kolektivní,Individuální"</formula1>
    </dataValidation>
    <dataValidation type="list" allowBlank="1" showInputMessage="1" showErrorMessage="1" sqref="G93:H93">
      <formula1>"Vyber...,Olympijský,Neolympijský,Rekreační"</formula1>
    </dataValidation>
    <dataValidation operator="greaterThan" allowBlank="1" showInputMessage="1" sqref="D41:F43"/>
  </dataValidations>
  <printOptions horizontalCentered="1"/>
  <pageMargins left="0.38" right="0.46" top="0.19685039370078741" bottom="0.19685039370078741" header="0.31496062992125984" footer="0.31496062992125984"/>
  <pageSetup paperSize="9" fitToWidth="0" fitToHeight="0" orientation="portrait" r:id="rId1"/>
  <headerFooter>
    <oddHeader>&amp;R&amp;P</oddHeader>
  </headerFooter>
  <rowBreaks count="3" manualBreakCount="3">
    <brk id="45" max="9" man="1"/>
    <brk id="138" max="9" man="1"/>
    <brk id="163" max="9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K331"/>
  <sheetViews>
    <sheetView showGridLines="0" zoomScaleNormal="100" workbookViewId="0">
      <selection activeCell="T29" sqref="S29:T29"/>
    </sheetView>
  </sheetViews>
  <sheetFormatPr defaultColWidth="8.7109375" defaultRowHeight="15" x14ac:dyDescent="0.25"/>
  <cols>
    <col min="1" max="1" width="1.28515625" style="10" customWidth="1"/>
    <col min="2" max="2" width="7.28515625" style="12" bestFit="1" customWidth="1"/>
    <col min="3" max="3" width="14" style="13" customWidth="1"/>
    <col min="4" max="4" width="16.140625" style="13" customWidth="1"/>
    <col min="5" max="5" width="9" style="10" bestFit="1" customWidth="1"/>
    <col min="6" max="6" width="14.28515625" style="10" customWidth="1"/>
    <col min="7" max="7" width="10.7109375" style="10" customWidth="1"/>
    <col min="8" max="8" width="5.140625" style="14" bestFit="1" customWidth="1"/>
    <col min="9" max="9" width="21.28515625" style="10" bestFit="1" customWidth="1"/>
    <col min="10" max="10" width="4" style="10" customWidth="1"/>
    <col min="11" max="11" width="10.140625" style="15" hidden="1" customWidth="1"/>
    <col min="12" max="12" width="0" style="10" hidden="1" customWidth="1"/>
    <col min="13" max="16384" width="8.7109375" style="10"/>
  </cols>
  <sheetData>
    <row r="1" spans="2:11" x14ac:dyDescent="0.25">
      <c r="B1" s="5" t="s">
        <v>60</v>
      </c>
      <c r="C1" s="6" t="s">
        <v>55</v>
      </c>
      <c r="D1" s="6" t="s">
        <v>56</v>
      </c>
      <c r="E1" s="7" t="s">
        <v>59</v>
      </c>
      <c r="F1" s="8" t="s">
        <v>57</v>
      </c>
      <c r="G1" s="144" t="s">
        <v>82</v>
      </c>
      <c r="H1" s="7" t="s">
        <v>58</v>
      </c>
      <c r="I1" s="9" t="s">
        <v>111</v>
      </c>
      <c r="K1" s="103" t="s">
        <v>178</v>
      </c>
    </row>
    <row r="2" spans="2:11" ht="14.45" customHeight="1" x14ac:dyDescent="0.25">
      <c r="B2" s="16" t="str">
        <f>IF(D2="", "", SUBTOTAL(3, $D$2:D2))</f>
        <v/>
      </c>
      <c r="C2" s="137"/>
      <c r="D2" s="139"/>
      <c r="E2" s="141"/>
      <c r="F2" s="145"/>
      <c r="G2" s="143"/>
      <c r="H2" s="23" t="str">
        <f ca="1">IF(E2="","",IF(YEAR(TODAY())-E2&lt;='Nastavení - Vyhodnocení'!A19,"",IF(YEAR(TODAY())-E2&lt;='Nastavení - Vyhodnocení'!A32,IF(F2="Jeseník","B","A"),IF(YEAR(TODAY())-E2&lt;='Nastavení - Vyhodnocení'!A34,IF(G2="ano",IF(F2="Jeseník","D","C"),IF(F2="Jeseník","B","A")),IF(G2="ano","E",IF(F2="Jeseník","F",""))))))</f>
        <v/>
      </c>
      <c r="I2" s="26"/>
      <c r="K2" s="24" t="str">
        <f ca="1">IF(E2="","",LOOKUP(YEAR(TODAY())-E2, {0;8;11;16;21;27}, {1;2;3;4;5;6}))</f>
        <v/>
      </c>
    </row>
    <row r="3" spans="2:11" x14ac:dyDescent="0.25">
      <c r="B3" s="25" t="str">
        <f>IF(D3="", "", SUBTOTAL(3, $D$2:D3))</f>
        <v/>
      </c>
      <c r="C3" s="138"/>
      <c r="D3" s="140"/>
      <c r="E3" s="142"/>
      <c r="F3" s="146"/>
      <c r="G3" s="136"/>
      <c r="H3" s="23" t="str">
        <f t="shared" ref="H3:H66" ca="1" si="0">IF(E3="","",IF(YEAR(TODAY())-E3&lt;5,"",IF(YEAR(TODAY())-E3&lt;=6,IF(F3="Jeseník","B","A"),IF(YEAR(TODAY())-E3&lt;=19,IF(G3="ano",IF(F3="Jeseník","D","C"),IF(F3="Jeseník","B","A")),IF(G3="ano","E",IF(F3="Jeseník","F",""))))))</f>
        <v/>
      </c>
      <c r="I3" s="26"/>
      <c r="K3" s="24" t="str">
        <f ca="1">IF(E3="","",LOOKUP(YEAR(TODAY())-E3, {0;8;11;16;21;27}, {1;2;3;4;5;6}))</f>
        <v/>
      </c>
    </row>
    <row r="4" spans="2:11" x14ac:dyDescent="0.25">
      <c r="B4" s="25" t="str">
        <f>IF(D4="", "", SUBTOTAL(3, $D$2:D4))</f>
        <v/>
      </c>
      <c r="C4" s="138"/>
      <c r="D4" s="140"/>
      <c r="E4" s="142"/>
      <c r="F4" s="146"/>
      <c r="G4" s="136"/>
      <c r="H4" s="23" t="str">
        <f t="shared" ca="1" si="0"/>
        <v/>
      </c>
      <c r="I4" s="26"/>
      <c r="K4" s="24" t="str">
        <f ca="1">IF(E4="","",LOOKUP(YEAR(TODAY())-E4, {0;8;11;16;21;27}, {1;2;3;4;5;6}))</f>
        <v/>
      </c>
    </row>
    <row r="5" spans="2:11" x14ac:dyDescent="0.25">
      <c r="B5" s="25" t="str">
        <f>IF(D5="", "", SUBTOTAL(3, $D$2:D5))</f>
        <v/>
      </c>
      <c r="C5" s="137"/>
      <c r="D5" s="139"/>
      <c r="E5" s="141"/>
      <c r="F5" s="145"/>
      <c r="G5" s="143"/>
      <c r="H5" s="23" t="str">
        <f t="shared" ca="1" si="0"/>
        <v/>
      </c>
      <c r="I5" s="26"/>
      <c r="K5" s="24" t="str">
        <f ca="1">IF(E5="","",LOOKUP(YEAR(TODAY())-E5, {0;8;11;16;21;27}, {1;2;3;4;5;6}))</f>
        <v/>
      </c>
    </row>
    <row r="6" spans="2:11" x14ac:dyDescent="0.25">
      <c r="B6" s="25" t="str">
        <f>IF(D6="", "", SUBTOTAL(3, $D$2:D6))</f>
        <v/>
      </c>
      <c r="C6" s="138"/>
      <c r="D6" s="140"/>
      <c r="E6" s="142"/>
      <c r="F6" s="146"/>
      <c r="G6" s="136"/>
      <c r="H6" s="23" t="str">
        <f t="shared" ca="1" si="0"/>
        <v/>
      </c>
      <c r="I6" s="26"/>
      <c r="K6" s="24" t="str">
        <f ca="1">IF(E6="","",LOOKUP(YEAR(TODAY())-E6, {0;8;11;16;21;27}, {1;2;3;4;5;6}))</f>
        <v/>
      </c>
    </row>
    <row r="7" spans="2:11" x14ac:dyDescent="0.25">
      <c r="B7" s="25" t="str">
        <f>IF(D7="", "", SUBTOTAL(3, $D$2:D7))</f>
        <v/>
      </c>
      <c r="C7" s="138"/>
      <c r="D7" s="140"/>
      <c r="E7" s="142"/>
      <c r="F7" s="146"/>
      <c r="G7" s="136"/>
      <c r="H7" s="23" t="str">
        <f t="shared" ca="1" si="0"/>
        <v/>
      </c>
      <c r="I7" s="26"/>
      <c r="K7" s="24" t="str">
        <f ca="1">IF(E7="","",LOOKUP(YEAR(TODAY())-E7, {0;8;11;16;21;27}, {1;2;3;4;5;6}))</f>
        <v/>
      </c>
    </row>
    <row r="8" spans="2:11" x14ac:dyDescent="0.25">
      <c r="B8" s="25" t="str">
        <f>IF(D8="", "", SUBTOTAL(3, $D$2:D8))</f>
        <v/>
      </c>
      <c r="C8" s="137"/>
      <c r="D8" s="139"/>
      <c r="E8" s="141"/>
      <c r="F8" s="145"/>
      <c r="G8" s="143"/>
      <c r="H8" s="23" t="str">
        <f t="shared" ca="1" si="0"/>
        <v/>
      </c>
      <c r="I8" s="26"/>
      <c r="K8" s="24" t="str">
        <f ca="1">IF(E8="","",LOOKUP(YEAR(TODAY())-E8, {0;8;11;16;21;27}, {1;2;3;4;5;6}))</f>
        <v/>
      </c>
    </row>
    <row r="9" spans="2:11" x14ac:dyDescent="0.25">
      <c r="B9" s="25" t="str">
        <f>IF(D9="", "", SUBTOTAL(3, $D$2:D9))</f>
        <v/>
      </c>
      <c r="C9" s="138"/>
      <c r="D9" s="140"/>
      <c r="E9" s="142"/>
      <c r="F9" s="146"/>
      <c r="G9" s="136"/>
      <c r="H9" s="23" t="str">
        <f ca="1">IF(E9="","",IF(YEAR(TODAY())-E9&lt;5,"",IF(YEAR(TODAY())-E9&lt;=6,IF(F9="Jeseník","B","A"),IF(YEAR(TODAY())-E9&lt;=19,IF(G9="ano",IF(F9="Jeseník","D","C"),IF(F9="Jeseník","B","A")),IF(G9="ano","E",IF(F9="Jeseník","F",""))))))</f>
        <v/>
      </c>
      <c r="I9" s="26"/>
      <c r="K9" s="24" t="str">
        <f ca="1">IF(E9="","",LOOKUP(YEAR(TODAY())-E9, {0;8;11;16;21;27}, {1;2;3;4;5;6}))</f>
        <v/>
      </c>
    </row>
    <row r="10" spans="2:11" x14ac:dyDescent="0.25">
      <c r="B10" s="25" t="str">
        <f>IF(D10="", "", SUBTOTAL(3, $D$2:D10))</f>
        <v/>
      </c>
      <c r="C10" s="138"/>
      <c r="D10" s="140"/>
      <c r="E10" s="142"/>
      <c r="F10" s="146"/>
      <c r="G10" s="136"/>
      <c r="H10" s="23" t="str">
        <f t="shared" ca="1" si="0"/>
        <v/>
      </c>
      <c r="I10" s="26"/>
      <c r="K10" s="24" t="str">
        <f ca="1">IF(E10="","",LOOKUP(YEAR(TODAY())-E10, {0;8;11;16;21;27}, {1;2;3;4;5;6}))</f>
        <v/>
      </c>
    </row>
    <row r="11" spans="2:11" x14ac:dyDescent="0.25">
      <c r="B11" s="25" t="str">
        <f>IF(D11="", "", SUBTOTAL(3, $D$2:D11))</f>
        <v/>
      </c>
      <c r="C11" s="137"/>
      <c r="D11" s="139"/>
      <c r="E11" s="141"/>
      <c r="F11" s="145"/>
      <c r="G11" s="143"/>
      <c r="H11" s="23" t="str">
        <f t="shared" ca="1" si="0"/>
        <v/>
      </c>
      <c r="I11" s="26"/>
      <c r="K11" s="24" t="str">
        <f ca="1">IF(E11="","",LOOKUP(YEAR(TODAY())-E11, {0;8;11;16;21;27}, {1;2;3;4;5;6}))</f>
        <v/>
      </c>
    </row>
    <row r="12" spans="2:11" x14ac:dyDescent="0.25">
      <c r="B12" s="25" t="str">
        <f>IF(D12="", "", SUBTOTAL(3, $D$2:D12))</f>
        <v/>
      </c>
      <c r="C12" s="138"/>
      <c r="D12" s="140"/>
      <c r="E12" s="142"/>
      <c r="F12" s="146"/>
      <c r="G12" s="136"/>
      <c r="H12" s="23" t="str">
        <f t="shared" ca="1" si="0"/>
        <v/>
      </c>
      <c r="I12" s="26"/>
      <c r="K12" s="24" t="str">
        <f ca="1">IF(E12="","",LOOKUP(YEAR(TODAY())-E12, {0;8;11;16;21;27}, {1;2;3;4;5;6}))</f>
        <v/>
      </c>
    </row>
    <row r="13" spans="2:11" x14ac:dyDescent="0.25">
      <c r="B13" s="25" t="str">
        <f>IF(D13="", "", SUBTOTAL(3, $D$2:D13))</f>
        <v/>
      </c>
      <c r="C13" s="138"/>
      <c r="D13" s="140"/>
      <c r="E13" s="142"/>
      <c r="F13" s="146"/>
      <c r="G13" s="136"/>
      <c r="H13" s="23" t="str">
        <f t="shared" ca="1" si="0"/>
        <v/>
      </c>
      <c r="I13" s="26"/>
      <c r="K13" s="24" t="str">
        <f ca="1">IF(E13="","",LOOKUP(YEAR(TODAY())-E13, {0;8;11;16;21;27}, {1;2;3;4;5;6}))</f>
        <v/>
      </c>
    </row>
    <row r="14" spans="2:11" x14ac:dyDescent="0.25">
      <c r="B14" s="25" t="str">
        <f>IF(D14="", "", SUBTOTAL(3, $D$2:D14))</f>
        <v/>
      </c>
      <c r="C14" s="137"/>
      <c r="D14" s="139"/>
      <c r="E14" s="141"/>
      <c r="F14" s="145"/>
      <c r="G14" s="143"/>
      <c r="H14" s="23" t="str">
        <f t="shared" ca="1" si="0"/>
        <v/>
      </c>
      <c r="I14" s="26"/>
      <c r="K14" s="24" t="str">
        <f ca="1">IF(E14="","",LOOKUP(YEAR(TODAY())-E14, {0;8;11;16;21;27}, {1;2;3;4;5;6}))</f>
        <v/>
      </c>
    </row>
    <row r="15" spans="2:11" x14ac:dyDescent="0.25">
      <c r="B15" s="25" t="str">
        <f>IF(D15="", "", SUBTOTAL(3, $D$2:D15))</f>
        <v/>
      </c>
      <c r="C15" s="138"/>
      <c r="D15" s="140"/>
      <c r="E15" s="142"/>
      <c r="F15" s="146"/>
      <c r="G15" s="136"/>
      <c r="H15" s="23" t="str">
        <f t="shared" ca="1" si="0"/>
        <v/>
      </c>
      <c r="I15" s="26"/>
      <c r="K15" s="24" t="str">
        <f ca="1">IF(E15="","",LOOKUP(YEAR(TODAY())-E15, {0;8;11;16;21;27}, {1;2;3;4;5;6}))</f>
        <v/>
      </c>
    </row>
    <row r="16" spans="2:11" x14ac:dyDescent="0.25">
      <c r="B16" s="25" t="str">
        <f>IF(D16="", "", SUBTOTAL(3, $D$2:D16))</f>
        <v/>
      </c>
      <c r="C16" s="138"/>
      <c r="D16" s="140"/>
      <c r="E16" s="142"/>
      <c r="F16" s="146"/>
      <c r="G16" s="136"/>
      <c r="H16" s="23" t="str">
        <f t="shared" ca="1" si="0"/>
        <v/>
      </c>
      <c r="I16" s="26"/>
      <c r="K16" s="24" t="str">
        <f ca="1">IF(E16="","",LOOKUP(YEAR(TODAY())-E16, {0;8;11;16;21;27}, {1;2;3;4;5;6}))</f>
        <v/>
      </c>
    </row>
    <row r="17" spans="2:11" x14ac:dyDescent="0.25">
      <c r="B17" s="25" t="str">
        <f>IF(D17="", "", SUBTOTAL(3, $D$2:D17))</f>
        <v/>
      </c>
      <c r="C17" s="137"/>
      <c r="D17" s="139"/>
      <c r="E17" s="141"/>
      <c r="F17" s="145"/>
      <c r="G17" s="143"/>
      <c r="H17" s="23" t="str">
        <f t="shared" ca="1" si="0"/>
        <v/>
      </c>
      <c r="I17" s="26"/>
      <c r="K17" s="24" t="str">
        <f ca="1">IF(E17="","",LOOKUP(YEAR(TODAY())-E17, {0;8;11;16;21;27}, {1;2;3;4;5;6}))</f>
        <v/>
      </c>
    </row>
    <row r="18" spans="2:11" x14ac:dyDescent="0.25">
      <c r="B18" s="25" t="str">
        <f>IF(D18="", "", SUBTOTAL(3, $D$2:D18))</f>
        <v/>
      </c>
      <c r="C18" s="138"/>
      <c r="D18" s="140"/>
      <c r="E18" s="142"/>
      <c r="F18" s="146"/>
      <c r="G18" s="136"/>
      <c r="H18" s="23" t="str">
        <f t="shared" ca="1" si="0"/>
        <v/>
      </c>
      <c r="I18" s="26"/>
      <c r="K18" s="24" t="str">
        <f ca="1">IF(E18="","",LOOKUP(YEAR(TODAY())-E18, {0;8;11;16;21;27}, {1;2;3;4;5;6}))</f>
        <v/>
      </c>
    </row>
    <row r="19" spans="2:11" x14ac:dyDescent="0.25">
      <c r="B19" s="25" t="str">
        <f>IF(D19="", "", SUBTOTAL(3, $D$2:D19))</f>
        <v/>
      </c>
      <c r="C19" s="138"/>
      <c r="D19" s="140"/>
      <c r="E19" s="142"/>
      <c r="F19" s="146"/>
      <c r="G19" s="136"/>
      <c r="H19" s="23" t="str">
        <f t="shared" ca="1" si="0"/>
        <v/>
      </c>
      <c r="I19" s="26"/>
      <c r="K19" s="24" t="str">
        <f ca="1">IF(E19="","",LOOKUP(YEAR(TODAY())-E19, {0;8;11;16;21;27}, {1;2;3;4;5;6}))</f>
        <v/>
      </c>
    </row>
    <row r="20" spans="2:11" x14ac:dyDescent="0.25">
      <c r="B20" s="25" t="str">
        <f>IF(D20="", "", SUBTOTAL(3, $D$2:D20))</f>
        <v/>
      </c>
      <c r="C20" s="137"/>
      <c r="D20" s="139"/>
      <c r="E20" s="141"/>
      <c r="F20" s="145"/>
      <c r="G20" s="143"/>
      <c r="H20" s="23" t="str">
        <f t="shared" ca="1" si="0"/>
        <v/>
      </c>
      <c r="I20" s="26"/>
      <c r="K20" s="24" t="str">
        <f ca="1">IF(E20="","",LOOKUP(YEAR(TODAY())-E20, {0;8;11;16;21;27}, {1;2;3;4;5;6}))</f>
        <v/>
      </c>
    </row>
    <row r="21" spans="2:11" x14ac:dyDescent="0.25">
      <c r="B21" s="25" t="str">
        <f>IF(D21="", "", SUBTOTAL(3, $D$2:D21))</f>
        <v/>
      </c>
      <c r="C21" s="138"/>
      <c r="D21" s="140"/>
      <c r="E21" s="142"/>
      <c r="F21" s="146"/>
      <c r="G21" s="136"/>
      <c r="H21" s="23" t="str">
        <f t="shared" ca="1" si="0"/>
        <v/>
      </c>
      <c r="I21" s="26"/>
      <c r="K21" s="24" t="str">
        <f ca="1">IF(E21="","",LOOKUP(YEAR(TODAY())-E21, {0;8;11;16;21;27}, {1;2;3;4;5;6}))</f>
        <v/>
      </c>
    </row>
    <row r="22" spans="2:11" x14ac:dyDescent="0.25">
      <c r="B22" s="25" t="str">
        <f>IF(D22="", "", SUBTOTAL(3, $D$2:D22))</f>
        <v/>
      </c>
      <c r="C22" s="138"/>
      <c r="D22" s="140"/>
      <c r="E22" s="142"/>
      <c r="F22" s="146"/>
      <c r="G22" s="136"/>
      <c r="H22" s="23" t="str">
        <f t="shared" ca="1" si="0"/>
        <v/>
      </c>
      <c r="I22" s="26"/>
      <c r="K22" s="24" t="str">
        <f ca="1">IF(E22="","",LOOKUP(YEAR(TODAY())-E22, {0;8;11;16;21;27}, {1;2;3;4;5;6}))</f>
        <v/>
      </c>
    </row>
    <row r="23" spans="2:11" x14ac:dyDescent="0.25">
      <c r="B23" s="25" t="str">
        <f>IF(D23="", "", SUBTOTAL(3, $D$2:D23))</f>
        <v/>
      </c>
      <c r="C23" s="137"/>
      <c r="D23" s="139"/>
      <c r="E23" s="141"/>
      <c r="F23" s="145"/>
      <c r="G23" s="143"/>
      <c r="H23" s="23" t="str">
        <f t="shared" ca="1" si="0"/>
        <v/>
      </c>
      <c r="I23" s="26"/>
      <c r="K23" s="24" t="str">
        <f ca="1">IF(E23="","",LOOKUP(YEAR(TODAY())-E23, {0;8;11;16;21;27}, {1;2;3;4;5;6}))</f>
        <v/>
      </c>
    </row>
    <row r="24" spans="2:11" x14ac:dyDescent="0.25">
      <c r="B24" s="25" t="str">
        <f>IF(D24="", "", SUBTOTAL(3, $D$2:D24))</f>
        <v/>
      </c>
      <c r="C24" s="138"/>
      <c r="D24" s="140"/>
      <c r="E24" s="142"/>
      <c r="F24" s="146"/>
      <c r="G24" s="136"/>
      <c r="H24" s="23" t="str">
        <f t="shared" ca="1" si="0"/>
        <v/>
      </c>
      <c r="I24" s="26"/>
      <c r="K24" s="24" t="str">
        <f ca="1">IF(E24="","",LOOKUP(YEAR(TODAY())-E24, {0;8;11;16;21;27}, {1;2;3;4;5;6}))</f>
        <v/>
      </c>
    </row>
    <row r="25" spans="2:11" x14ac:dyDescent="0.25">
      <c r="B25" s="25" t="str">
        <f>IF(D25="", "", SUBTOTAL(3, $D$2:D25))</f>
        <v/>
      </c>
      <c r="C25" s="138"/>
      <c r="D25" s="140"/>
      <c r="E25" s="142"/>
      <c r="F25" s="146"/>
      <c r="G25" s="136"/>
      <c r="H25" s="23" t="str">
        <f t="shared" ca="1" si="0"/>
        <v/>
      </c>
      <c r="I25" s="26"/>
      <c r="K25" s="24" t="str">
        <f ca="1">IF(E25="","",LOOKUP(YEAR(TODAY())-E25, {0;8;11;16;21;27}, {1;2;3;4;5;6}))</f>
        <v/>
      </c>
    </row>
    <row r="26" spans="2:11" x14ac:dyDescent="0.25">
      <c r="B26" s="25" t="str">
        <f>IF(D26="", "", SUBTOTAL(3, $D$2:D26))</f>
        <v/>
      </c>
      <c r="C26" s="137"/>
      <c r="D26" s="139"/>
      <c r="E26" s="141"/>
      <c r="F26" s="145"/>
      <c r="G26" s="143"/>
      <c r="H26" s="23" t="str">
        <f t="shared" ca="1" si="0"/>
        <v/>
      </c>
      <c r="I26" s="26"/>
      <c r="K26" s="24" t="str">
        <f ca="1">IF(E26="","",LOOKUP(YEAR(TODAY())-E26, {0;8;11;16;21;27}, {1;2;3;4;5;6}))</f>
        <v/>
      </c>
    </row>
    <row r="27" spans="2:11" x14ac:dyDescent="0.25">
      <c r="B27" s="25" t="str">
        <f>IF(D27="", "", SUBTOTAL(3, $D$2:D27))</f>
        <v/>
      </c>
      <c r="C27" s="138"/>
      <c r="D27" s="140"/>
      <c r="E27" s="142"/>
      <c r="F27" s="146"/>
      <c r="G27" s="136"/>
      <c r="H27" s="23" t="str">
        <f t="shared" ca="1" si="0"/>
        <v/>
      </c>
      <c r="I27" s="26"/>
      <c r="K27" s="24" t="str">
        <f ca="1">IF(E27="","",LOOKUP(YEAR(TODAY())-E27, {0;8;11;16;21;27}, {1;2;3;4;5;6}))</f>
        <v/>
      </c>
    </row>
    <row r="28" spans="2:11" x14ac:dyDescent="0.25">
      <c r="B28" s="25" t="str">
        <f>IF(D28="", "", SUBTOTAL(3, $D$2:D28))</f>
        <v/>
      </c>
      <c r="C28" s="138"/>
      <c r="D28" s="140"/>
      <c r="E28" s="142"/>
      <c r="F28" s="146"/>
      <c r="G28" s="136"/>
      <c r="H28" s="23" t="str">
        <f t="shared" ca="1" si="0"/>
        <v/>
      </c>
      <c r="I28" s="26"/>
      <c r="K28" s="24" t="str">
        <f ca="1">IF(E28="","",LOOKUP(YEAR(TODAY())-E28, {0;8;11;16;21;27}, {1;2;3;4;5;6}))</f>
        <v/>
      </c>
    </row>
    <row r="29" spans="2:11" x14ac:dyDescent="0.25">
      <c r="B29" s="25" t="str">
        <f>IF(D29="", "", SUBTOTAL(3, $D$2:D29))</f>
        <v/>
      </c>
      <c r="C29" s="137"/>
      <c r="D29" s="139"/>
      <c r="E29" s="141"/>
      <c r="F29" s="145"/>
      <c r="G29" s="143"/>
      <c r="H29" s="23" t="str">
        <f t="shared" ca="1" si="0"/>
        <v/>
      </c>
      <c r="I29" s="26"/>
      <c r="K29" s="24" t="str">
        <f ca="1">IF(E29="","",LOOKUP(YEAR(TODAY())-E29, {0;8;11;16;21;27}, {1;2;3;4;5;6}))</f>
        <v/>
      </c>
    </row>
    <row r="30" spans="2:11" x14ac:dyDescent="0.25">
      <c r="B30" s="25" t="str">
        <f>IF(D30="", "", SUBTOTAL(3, $D$2:D30))</f>
        <v/>
      </c>
      <c r="C30" s="138"/>
      <c r="D30" s="140"/>
      <c r="E30" s="142"/>
      <c r="F30" s="146"/>
      <c r="G30" s="136"/>
      <c r="H30" s="23" t="str">
        <f t="shared" ca="1" si="0"/>
        <v/>
      </c>
      <c r="I30" s="26"/>
      <c r="K30" s="24" t="str">
        <f ca="1">IF(E30="","",LOOKUP(YEAR(TODAY())-E30, {0;8;11;16;21;27}, {1;2;3;4;5;6}))</f>
        <v/>
      </c>
    </row>
    <row r="31" spans="2:11" x14ac:dyDescent="0.25">
      <c r="B31" s="25" t="str">
        <f>IF(D31="", "", SUBTOTAL(3, $D$2:D31))</f>
        <v/>
      </c>
      <c r="C31" s="138"/>
      <c r="D31" s="140"/>
      <c r="E31" s="142"/>
      <c r="F31" s="146"/>
      <c r="G31" s="136"/>
      <c r="H31" s="23" t="str">
        <f t="shared" ca="1" si="0"/>
        <v/>
      </c>
      <c r="I31" s="26"/>
      <c r="K31" s="24" t="str">
        <f ca="1">IF(E31="","",LOOKUP(YEAR(TODAY())-E31, {0;8;11;16;21;27}, {1;2;3;4;5;6}))</f>
        <v/>
      </c>
    </row>
    <row r="32" spans="2:11" x14ac:dyDescent="0.25">
      <c r="B32" s="25" t="str">
        <f>IF(D32="", "", SUBTOTAL(3, $D$2:D32))</f>
        <v/>
      </c>
      <c r="C32" s="137"/>
      <c r="D32" s="139"/>
      <c r="E32" s="141"/>
      <c r="F32" s="145"/>
      <c r="G32" s="143"/>
      <c r="H32" s="23" t="str">
        <f t="shared" ca="1" si="0"/>
        <v/>
      </c>
      <c r="I32" s="26"/>
      <c r="K32" s="24" t="str">
        <f ca="1">IF(E32="","",LOOKUP(YEAR(TODAY())-E32, {0;8;11;16;21;27}, {1;2;3;4;5;6}))</f>
        <v/>
      </c>
    </row>
    <row r="33" spans="1:11" x14ac:dyDescent="0.25">
      <c r="B33" s="25" t="str">
        <f>IF(D33="", "", SUBTOTAL(3, $D$2:D33))</f>
        <v/>
      </c>
      <c r="C33" s="138"/>
      <c r="D33" s="140"/>
      <c r="E33" s="142"/>
      <c r="F33" s="146"/>
      <c r="G33" s="136"/>
      <c r="H33" s="23" t="str">
        <f t="shared" ca="1" si="0"/>
        <v/>
      </c>
      <c r="I33" s="26"/>
      <c r="K33" s="24" t="str">
        <f ca="1">IF(E33="","",LOOKUP(YEAR(TODAY())-E33, {0;8;11;16;21;27}, {1;2;3;4;5;6}))</f>
        <v/>
      </c>
    </row>
    <row r="34" spans="1:11" x14ac:dyDescent="0.25">
      <c r="B34" s="25" t="str">
        <f>IF(D34="", "", SUBTOTAL(3, $D$2:D34))</f>
        <v/>
      </c>
      <c r="C34" s="138"/>
      <c r="D34" s="140"/>
      <c r="E34" s="142"/>
      <c r="F34" s="146"/>
      <c r="G34" s="136"/>
      <c r="H34" s="23" t="str">
        <f t="shared" ca="1" si="0"/>
        <v/>
      </c>
      <c r="I34" s="26"/>
      <c r="K34" s="24" t="str">
        <f ca="1">IF(E34="","",LOOKUP(YEAR(TODAY())-E34, {0;8;11;16;21;27}, {1;2;3;4;5;6}))</f>
        <v/>
      </c>
    </row>
    <row r="35" spans="1:11" x14ac:dyDescent="0.25">
      <c r="B35" s="25" t="str">
        <f>IF(D35="", "", SUBTOTAL(3, $D$2:D35))</f>
        <v/>
      </c>
      <c r="C35" s="137"/>
      <c r="D35" s="139"/>
      <c r="E35" s="141"/>
      <c r="F35" s="145"/>
      <c r="G35" s="143"/>
      <c r="H35" s="23" t="str">
        <f t="shared" ca="1" si="0"/>
        <v/>
      </c>
      <c r="I35" s="26"/>
      <c r="K35" s="24" t="str">
        <f ca="1">IF(E35="","",LOOKUP(YEAR(TODAY())-E35, {0;8;11;16;21;27}, {1;2;3;4;5;6}))</f>
        <v/>
      </c>
    </row>
    <row r="36" spans="1:11" x14ac:dyDescent="0.25">
      <c r="B36" s="25" t="str">
        <f>IF(D36="", "", SUBTOTAL(3, $D$2:D36))</f>
        <v/>
      </c>
      <c r="C36" s="138"/>
      <c r="D36" s="140"/>
      <c r="E36" s="142"/>
      <c r="F36" s="146"/>
      <c r="G36" s="136"/>
      <c r="H36" s="23" t="str">
        <f t="shared" ca="1" si="0"/>
        <v/>
      </c>
      <c r="I36" s="26"/>
      <c r="K36" s="24" t="str">
        <f ca="1">IF(E36="","",LOOKUP(YEAR(TODAY())-E36, {0;8;11;16;21;27}, {1;2;3;4;5;6}))</f>
        <v/>
      </c>
    </row>
    <row r="37" spans="1:11" x14ac:dyDescent="0.25">
      <c r="B37" s="25" t="str">
        <f>IF(D37="", "", SUBTOTAL(3, $D$2:D37))</f>
        <v/>
      </c>
      <c r="C37" s="138"/>
      <c r="D37" s="140"/>
      <c r="E37" s="142"/>
      <c r="F37" s="146"/>
      <c r="G37" s="136"/>
      <c r="H37" s="23" t="str">
        <f t="shared" ca="1" si="0"/>
        <v/>
      </c>
      <c r="I37" s="26"/>
      <c r="K37" s="24" t="str">
        <f ca="1">IF(E37="","",LOOKUP(YEAR(TODAY())-E37, {0;8;11;16;21;27}, {1;2;3;4;5;6}))</f>
        <v/>
      </c>
    </row>
    <row r="38" spans="1:11" x14ac:dyDescent="0.25">
      <c r="B38" s="25" t="str">
        <f>IF(D38="", "", SUBTOTAL(3, $D$2:D38))</f>
        <v/>
      </c>
      <c r="C38" s="137"/>
      <c r="D38" s="139"/>
      <c r="E38" s="141"/>
      <c r="F38" s="145"/>
      <c r="G38" s="143"/>
      <c r="H38" s="23" t="str">
        <f t="shared" ca="1" si="0"/>
        <v/>
      </c>
      <c r="I38" s="26"/>
      <c r="K38" s="24" t="str">
        <f ca="1">IF(E38="","",LOOKUP(YEAR(TODAY())-E38, {0;8;11;16;21;27}, {1;2;3;4;5;6}))</f>
        <v/>
      </c>
    </row>
    <row r="39" spans="1:11" x14ac:dyDescent="0.25">
      <c r="B39" s="25" t="str">
        <f>IF(D39="", "", SUBTOTAL(3, $D$2:D39))</f>
        <v/>
      </c>
      <c r="C39" s="138"/>
      <c r="D39" s="140"/>
      <c r="E39" s="142"/>
      <c r="F39" s="146"/>
      <c r="G39" s="136"/>
      <c r="H39" s="23" t="str">
        <f t="shared" ca="1" si="0"/>
        <v/>
      </c>
      <c r="I39" s="26"/>
      <c r="K39" s="24" t="str">
        <f ca="1">IF(E39="","",LOOKUP(YEAR(TODAY())-E39, {0;8;11;16;21;27}, {1;2;3;4;5;6}))</f>
        <v/>
      </c>
    </row>
    <row r="40" spans="1:11" x14ac:dyDescent="0.25">
      <c r="B40" s="25" t="str">
        <f>IF(D40="", "", SUBTOTAL(3, $D$2:D40))</f>
        <v/>
      </c>
      <c r="C40" s="138"/>
      <c r="D40" s="140"/>
      <c r="E40" s="142"/>
      <c r="F40" s="146"/>
      <c r="G40" s="136"/>
      <c r="H40" s="23" t="str">
        <f t="shared" ca="1" si="0"/>
        <v/>
      </c>
      <c r="I40" s="26"/>
      <c r="K40" s="24" t="str">
        <f ca="1">IF(E40="","",LOOKUP(YEAR(TODAY())-E40, {0;8;11;16;21;27}, {1;2;3;4;5;6}))</f>
        <v/>
      </c>
    </row>
    <row r="41" spans="1:11" x14ac:dyDescent="0.25">
      <c r="A41" s="11"/>
      <c r="B41" s="25" t="str">
        <f>IF(D41="", "", SUBTOTAL(3, $D$2:D41))</f>
        <v/>
      </c>
      <c r="C41" s="137"/>
      <c r="D41" s="139"/>
      <c r="E41" s="141"/>
      <c r="F41" s="145"/>
      <c r="G41" s="143"/>
      <c r="H41" s="23" t="str">
        <f t="shared" ca="1" si="0"/>
        <v/>
      </c>
      <c r="I41" s="26"/>
      <c r="K41" s="24" t="str">
        <f ca="1">IF(E41="","",LOOKUP(YEAR(TODAY())-E41, {0;8;11;16;21;27}, {1;2;3;4;5;6}))</f>
        <v/>
      </c>
    </row>
    <row r="42" spans="1:11" x14ac:dyDescent="0.25">
      <c r="A42" s="11"/>
      <c r="B42" s="25" t="str">
        <f>IF(D42="", "", SUBTOTAL(3, $D$2:D42))</f>
        <v/>
      </c>
      <c r="C42" s="138"/>
      <c r="D42" s="140"/>
      <c r="E42" s="142"/>
      <c r="F42" s="146"/>
      <c r="G42" s="136"/>
      <c r="H42" s="23" t="str">
        <f t="shared" ca="1" si="0"/>
        <v/>
      </c>
      <c r="I42" s="26"/>
      <c r="K42" s="24" t="str">
        <f ca="1">IF(E42="","",LOOKUP(YEAR(TODAY())-E42, {0;8;11;16;21;27}, {1;2;3;4;5;6}))</f>
        <v/>
      </c>
    </row>
    <row r="43" spans="1:11" x14ac:dyDescent="0.25">
      <c r="B43" s="25" t="str">
        <f>IF(D43="", "", SUBTOTAL(3, $D$2:D43))</f>
        <v/>
      </c>
      <c r="C43" s="138"/>
      <c r="D43" s="140"/>
      <c r="E43" s="142"/>
      <c r="F43" s="146"/>
      <c r="G43" s="136"/>
      <c r="H43" s="23" t="str">
        <f t="shared" ca="1" si="0"/>
        <v/>
      </c>
      <c r="I43" s="26"/>
      <c r="K43" s="24" t="str">
        <f ca="1">IF(E43="","",LOOKUP(YEAR(TODAY())-E43, {0;8;11;16;21;27}, {1;2;3;4;5;6}))</f>
        <v/>
      </c>
    </row>
    <row r="44" spans="1:11" x14ac:dyDescent="0.25">
      <c r="B44" s="25" t="str">
        <f>IF(D44="", "", SUBTOTAL(3, $D$2:D44))</f>
        <v/>
      </c>
      <c r="C44" s="137"/>
      <c r="D44" s="139"/>
      <c r="E44" s="141"/>
      <c r="F44" s="145"/>
      <c r="G44" s="143"/>
      <c r="H44" s="23" t="str">
        <f t="shared" ca="1" si="0"/>
        <v/>
      </c>
      <c r="I44" s="26"/>
      <c r="K44" s="24" t="str">
        <f ca="1">IF(E44="","",LOOKUP(YEAR(TODAY())-E44, {0;8;11;16;21;27}, {1;2;3;4;5;6}))</f>
        <v/>
      </c>
    </row>
    <row r="45" spans="1:11" x14ac:dyDescent="0.25">
      <c r="B45" s="25" t="str">
        <f>IF(D45="", "", SUBTOTAL(3, $D$2:D45))</f>
        <v/>
      </c>
      <c r="C45" s="138"/>
      <c r="D45" s="140"/>
      <c r="E45" s="142"/>
      <c r="F45" s="146"/>
      <c r="G45" s="136"/>
      <c r="H45" s="23" t="str">
        <f t="shared" ca="1" si="0"/>
        <v/>
      </c>
      <c r="I45" s="26"/>
      <c r="K45" s="24" t="str">
        <f ca="1">IF(E45="","",LOOKUP(YEAR(TODAY())-E45, {0;8;11;16;21;27}, {1;2;3;4;5;6}))</f>
        <v/>
      </c>
    </row>
    <row r="46" spans="1:11" x14ac:dyDescent="0.25">
      <c r="B46" s="25" t="str">
        <f>IF(D46="", "", SUBTOTAL(3, $D$2:D46))</f>
        <v/>
      </c>
      <c r="C46" s="138"/>
      <c r="D46" s="140"/>
      <c r="E46" s="142"/>
      <c r="F46" s="146"/>
      <c r="G46" s="136"/>
      <c r="H46" s="23" t="str">
        <f t="shared" ca="1" si="0"/>
        <v/>
      </c>
      <c r="I46" s="26"/>
      <c r="K46" s="24" t="str">
        <f ca="1">IF(E46="","",LOOKUP(YEAR(TODAY())-E46, {0;8;11;16;21;27}, {1;2;3;4;5;6}))</f>
        <v/>
      </c>
    </row>
    <row r="47" spans="1:11" x14ac:dyDescent="0.25">
      <c r="B47" s="25" t="str">
        <f>IF(D47="", "", SUBTOTAL(3, $D$2:D47))</f>
        <v/>
      </c>
      <c r="C47" s="137"/>
      <c r="D47" s="139"/>
      <c r="E47" s="141"/>
      <c r="F47" s="145"/>
      <c r="G47" s="143"/>
      <c r="H47" s="23" t="str">
        <f t="shared" ca="1" si="0"/>
        <v/>
      </c>
      <c r="I47" s="26"/>
      <c r="K47" s="24" t="str">
        <f ca="1">IF(E47="","",LOOKUP(YEAR(TODAY())-E47, {0;8;11;16;21;27}, {1;2;3;4;5;6}))</f>
        <v/>
      </c>
    </row>
    <row r="48" spans="1:11" x14ac:dyDescent="0.25">
      <c r="B48" s="25" t="str">
        <f>IF(D48="", "", SUBTOTAL(3, $D$2:D48))</f>
        <v/>
      </c>
      <c r="C48" s="138"/>
      <c r="D48" s="140"/>
      <c r="E48" s="142"/>
      <c r="F48" s="146"/>
      <c r="G48" s="136"/>
      <c r="H48" s="23" t="str">
        <f t="shared" ca="1" si="0"/>
        <v/>
      </c>
      <c r="I48" s="26"/>
      <c r="K48" s="24" t="str">
        <f ca="1">IF(E48="","",LOOKUP(YEAR(TODAY())-E48, {0;8;11;16;21;27}, {1;2;3;4;5;6}))</f>
        <v/>
      </c>
    </row>
    <row r="49" spans="2:11" x14ac:dyDescent="0.25">
      <c r="B49" s="25" t="str">
        <f>IF(D49="", "", SUBTOTAL(3, $D$2:D49))</f>
        <v/>
      </c>
      <c r="C49" s="138"/>
      <c r="D49" s="140"/>
      <c r="E49" s="142"/>
      <c r="F49" s="146"/>
      <c r="G49" s="136"/>
      <c r="H49" s="23" t="str">
        <f t="shared" ca="1" si="0"/>
        <v/>
      </c>
      <c r="I49" s="26"/>
      <c r="K49" s="24" t="str">
        <f ca="1">IF(E49="","",LOOKUP(YEAR(TODAY())-E49, {0;8;11;16;21;27}, {1;2;3;4;5;6}))</f>
        <v/>
      </c>
    </row>
    <row r="50" spans="2:11" x14ac:dyDescent="0.25">
      <c r="B50" s="25" t="str">
        <f>IF(D50="", "", SUBTOTAL(3, $D$2:D50))</f>
        <v/>
      </c>
      <c r="C50" s="137"/>
      <c r="D50" s="139"/>
      <c r="E50" s="141"/>
      <c r="F50" s="145"/>
      <c r="G50" s="143"/>
      <c r="H50" s="23" t="str">
        <f t="shared" ca="1" si="0"/>
        <v/>
      </c>
      <c r="I50" s="26"/>
      <c r="K50" s="24" t="str">
        <f ca="1">IF(E50="","",LOOKUP(YEAR(TODAY())-E50, {0;8;11;16;21;27}, {1;2;3;4;5;6}))</f>
        <v/>
      </c>
    </row>
    <row r="51" spans="2:11" x14ac:dyDescent="0.25">
      <c r="B51" s="25" t="str">
        <f>IF(D51="", "", SUBTOTAL(3, $D$2:D51))</f>
        <v/>
      </c>
      <c r="C51" s="138"/>
      <c r="D51" s="140"/>
      <c r="E51" s="142"/>
      <c r="F51" s="146"/>
      <c r="G51" s="136"/>
      <c r="H51" s="23" t="str">
        <f t="shared" ca="1" si="0"/>
        <v/>
      </c>
      <c r="I51" s="26"/>
      <c r="K51" s="24" t="str">
        <f ca="1">IF(E51="","",LOOKUP(YEAR(TODAY())-E51, {0;8;11;16;21;27}, {1;2;3;4;5;6}))</f>
        <v/>
      </c>
    </row>
    <row r="52" spans="2:11" x14ac:dyDescent="0.25">
      <c r="B52" s="25" t="str">
        <f>IF(D52="", "", SUBTOTAL(3, $D$2:D52))</f>
        <v/>
      </c>
      <c r="C52" s="138"/>
      <c r="D52" s="140"/>
      <c r="E52" s="142"/>
      <c r="F52" s="146"/>
      <c r="G52" s="136"/>
      <c r="H52" s="23" t="str">
        <f t="shared" ca="1" si="0"/>
        <v/>
      </c>
      <c r="I52" s="26"/>
      <c r="K52" s="24" t="str">
        <f ca="1">IF(E52="","",LOOKUP(YEAR(TODAY())-E52, {0;8;11;16;21;27}, {1;2;3;4;5;6}))</f>
        <v/>
      </c>
    </row>
    <row r="53" spans="2:11" x14ac:dyDescent="0.25">
      <c r="B53" s="25" t="str">
        <f>IF(D53="", "", SUBTOTAL(3, $D$2:D53))</f>
        <v/>
      </c>
      <c r="C53" s="137"/>
      <c r="D53" s="139"/>
      <c r="E53" s="141"/>
      <c r="F53" s="145"/>
      <c r="G53" s="143"/>
      <c r="H53" s="23" t="str">
        <f t="shared" ca="1" si="0"/>
        <v/>
      </c>
      <c r="I53" s="26"/>
      <c r="K53" s="24" t="str">
        <f ca="1">IF(E53="","",LOOKUP(YEAR(TODAY())-E53, {0;8;11;16;21;27}, {1;2;3;4;5;6}))</f>
        <v/>
      </c>
    </row>
    <row r="54" spans="2:11" x14ac:dyDescent="0.25">
      <c r="B54" s="25" t="str">
        <f>IF(D54="", "", SUBTOTAL(3, $D$2:D54))</f>
        <v/>
      </c>
      <c r="C54" s="138"/>
      <c r="D54" s="140"/>
      <c r="E54" s="142"/>
      <c r="F54" s="146"/>
      <c r="G54" s="136"/>
      <c r="H54" s="23" t="str">
        <f t="shared" ca="1" si="0"/>
        <v/>
      </c>
      <c r="I54" s="26"/>
      <c r="K54" s="24" t="str">
        <f ca="1">IF(E54="","",LOOKUP(YEAR(TODAY())-E54, {0;8;11;16;21;27}, {1;2;3;4;5;6}))</f>
        <v/>
      </c>
    </row>
    <row r="55" spans="2:11" x14ac:dyDescent="0.25">
      <c r="B55" s="25" t="str">
        <f>IF(D55="", "", SUBTOTAL(3, $D$2:D55))</f>
        <v/>
      </c>
      <c r="C55" s="138"/>
      <c r="D55" s="140"/>
      <c r="E55" s="142"/>
      <c r="F55" s="146"/>
      <c r="G55" s="136"/>
      <c r="H55" s="23" t="str">
        <f t="shared" ca="1" si="0"/>
        <v/>
      </c>
      <c r="I55" s="26"/>
      <c r="K55" s="24" t="str">
        <f ca="1">IF(E55="","",LOOKUP(YEAR(TODAY())-E55, {0;8;11;16;21;27}, {1;2;3;4;5;6}))</f>
        <v/>
      </c>
    </row>
    <row r="56" spans="2:11" x14ac:dyDescent="0.25">
      <c r="B56" s="25" t="str">
        <f>IF(D56="", "", SUBTOTAL(3, $D$2:D56))</f>
        <v/>
      </c>
      <c r="C56" s="137"/>
      <c r="D56" s="139"/>
      <c r="E56" s="141"/>
      <c r="F56" s="145"/>
      <c r="G56" s="143"/>
      <c r="H56" s="23" t="str">
        <f t="shared" ca="1" si="0"/>
        <v/>
      </c>
      <c r="I56" s="26"/>
      <c r="K56" s="24" t="str">
        <f ca="1">IF(E56="","",LOOKUP(YEAR(TODAY())-E56, {0;8;11;16;21;27}, {1;2;3;4;5;6}))</f>
        <v/>
      </c>
    </row>
    <row r="57" spans="2:11" x14ac:dyDescent="0.25">
      <c r="B57" s="25" t="str">
        <f>IF(D57="", "", SUBTOTAL(3, $D$2:D57))</f>
        <v/>
      </c>
      <c r="C57" s="138"/>
      <c r="D57" s="140"/>
      <c r="E57" s="142"/>
      <c r="F57" s="146"/>
      <c r="G57" s="136"/>
      <c r="H57" s="23" t="str">
        <f t="shared" ca="1" si="0"/>
        <v/>
      </c>
      <c r="I57" s="26"/>
      <c r="K57" s="24" t="str">
        <f ca="1">IF(E57="","",LOOKUP(YEAR(TODAY())-E57, {0;8;11;16;21;27}, {1;2;3;4;5;6}))</f>
        <v/>
      </c>
    </row>
    <row r="58" spans="2:11" x14ac:dyDescent="0.25">
      <c r="B58" s="25" t="str">
        <f>IF(D58="", "", SUBTOTAL(3, $D$2:D58))</f>
        <v/>
      </c>
      <c r="C58" s="138"/>
      <c r="D58" s="140"/>
      <c r="E58" s="142"/>
      <c r="F58" s="146"/>
      <c r="G58" s="136"/>
      <c r="H58" s="23" t="str">
        <f t="shared" ca="1" si="0"/>
        <v/>
      </c>
      <c r="I58" s="26"/>
      <c r="K58" s="24" t="str">
        <f ca="1">IF(E58="","",LOOKUP(YEAR(TODAY())-E58, {0;8;11;16;21;27}, {1;2;3;4;5;6}))</f>
        <v/>
      </c>
    </row>
    <row r="59" spans="2:11" x14ac:dyDescent="0.25">
      <c r="B59" s="25" t="str">
        <f>IF(D59="", "", SUBTOTAL(3, $D$2:D59))</f>
        <v/>
      </c>
      <c r="C59" s="137"/>
      <c r="D59" s="139"/>
      <c r="E59" s="141"/>
      <c r="F59" s="145"/>
      <c r="G59" s="143"/>
      <c r="H59" s="23" t="str">
        <f t="shared" ca="1" si="0"/>
        <v/>
      </c>
      <c r="I59" s="26"/>
      <c r="K59" s="24" t="str">
        <f ca="1">IF(E59="","",LOOKUP(YEAR(TODAY())-E59, {0;8;11;16;21;27}, {1;2;3;4;5;6}))</f>
        <v/>
      </c>
    </row>
    <row r="60" spans="2:11" x14ac:dyDescent="0.25">
      <c r="B60" s="25" t="str">
        <f>IF(D60="", "", SUBTOTAL(3, $D$2:D60))</f>
        <v/>
      </c>
      <c r="C60" s="138"/>
      <c r="D60" s="140"/>
      <c r="E60" s="142"/>
      <c r="F60" s="146"/>
      <c r="G60" s="136"/>
      <c r="H60" s="23" t="str">
        <f t="shared" ca="1" si="0"/>
        <v/>
      </c>
      <c r="I60" s="26"/>
      <c r="K60" s="24" t="str">
        <f ca="1">IF(E60="","",LOOKUP(YEAR(TODAY())-E60, {0;8;11;16;21;27}, {1;2;3;4;5;6}))</f>
        <v/>
      </c>
    </row>
    <row r="61" spans="2:11" x14ac:dyDescent="0.25">
      <c r="B61" s="25" t="str">
        <f>IF(D61="", "", SUBTOTAL(3, $D$2:D61))</f>
        <v/>
      </c>
      <c r="C61" s="138"/>
      <c r="D61" s="140"/>
      <c r="E61" s="142"/>
      <c r="F61" s="146"/>
      <c r="G61" s="136"/>
      <c r="H61" s="23" t="str">
        <f t="shared" ca="1" si="0"/>
        <v/>
      </c>
      <c r="I61" s="26"/>
      <c r="K61" s="24" t="str">
        <f ca="1">IF(E61="","",LOOKUP(YEAR(TODAY())-E61, {0;8;11;16;21;27}, {1;2;3;4;5;6}))</f>
        <v/>
      </c>
    </row>
    <row r="62" spans="2:11" x14ac:dyDescent="0.25">
      <c r="B62" s="25" t="str">
        <f>IF(D62="", "", SUBTOTAL(3, $D$2:D62))</f>
        <v/>
      </c>
      <c r="C62" s="137"/>
      <c r="D62" s="139"/>
      <c r="E62" s="141"/>
      <c r="F62" s="145"/>
      <c r="G62" s="143"/>
      <c r="H62" s="23" t="str">
        <f t="shared" ca="1" si="0"/>
        <v/>
      </c>
      <c r="I62" s="26"/>
      <c r="K62" s="24" t="str">
        <f ca="1">IF(E62="","",LOOKUP(YEAR(TODAY())-E62, {0;8;11;16;21;27}, {1;2;3;4;5;6}))</f>
        <v/>
      </c>
    </row>
    <row r="63" spans="2:11" x14ac:dyDescent="0.25">
      <c r="B63" s="25" t="str">
        <f>IF(D63="", "", SUBTOTAL(3, $D$2:D63))</f>
        <v/>
      </c>
      <c r="C63" s="138"/>
      <c r="D63" s="140"/>
      <c r="E63" s="142"/>
      <c r="F63" s="146"/>
      <c r="G63" s="136"/>
      <c r="H63" s="23" t="str">
        <f t="shared" ca="1" si="0"/>
        <v/>
      </c>
      <c r="I63" s="26"/>
      <c r="K63" s="24" t="str">
        <f ca="1">IF(E63="","",LOOKUP(YEAR(TODAY())-E63, {0;8;11;16;21;27}, {1;2;3;4;5;6}))</f>
        <v/>
      </c>
    </row>
    <row r="64" spans="2:11" x14ac:dyDescent="0.25">
      <c r="B64" s="25" t="str">
        <f>IF(D64="", "", SUBTOTAL(3, $D$2:D64))</f>
        <v/>
      </c>
      <c r="C64" s="138"/>
      <c r="D64" s="140"/>
      <c r="E64" s="142"/>
      <c r="F64" s="146"/>
      <c r="G64" s="136"/>
      <c r="H64" s="23" t="str">
        <f t="shared" ca="1" si="0"/>
        <v/>
      </c>
      <c r="I64" s="26"/>
      <c r="K64" s="24" t="str">
        <f ca="1">IF(E64="","",LOOKUP(YEAR(TODAY())-E64, {0;8;11;16;21;27}, {1;2;3;4;5;6}))</f>
        <v/>
      </c>
    </row>
    <row r="65" spans="2:11" x14ac:dyDescent="0.25">
      <c r="B65" s="25" t="str">
        <f>IF(D65="", "", SUBTOTAL(3, $D$2:D65))</f>
        <v/>
      </c>
      <c r="C65" s="137"/>
      <c r="D65" s="139"/>
      <c r="E65" s="141"/>
      <c r="F65" s="145"/>
      <c r="G65" s="143"/>
      <c r="H65" s="23" t="str">
        <f t="shared" ca="1" si="0"/>
        <v/>
      </c>
      <c r="I65" s="26"/>
      <c r="K65" s="24" t="str">
        <f ca="1">IF(E65="","",LOOKUP(YEAR(TODAY())-E65, {0;8;11;16;21;27}, {1;2;3;4;5;6}))</f>
        <v/>
      </c>
    </row>
    <row r="66" spans="2:11" x14ac:dyDescent="0.25">
      <c r="B66" s="25" t="str">
        <f>IF(D66="", "", SUBTOTAL(3, $D$2:D66))</f>
        <v/>
      </c>
      <c r="C66" s="138"/>
      <c r="D66" s="140"/>
      <c r="E66" s="142"/>
      <c r="F66" s="146"/>
      <c r="G66" s="136"/>
      <c r="H66" s="23" t="str">
        <f t="shared" ca="1" si="0"/>
        <v/>
      </c>
      <c r="I66" s="26"/>
      <c r="K66" s="24" t="str">
        <f ca="1">IF(E66="","",LOOKUP(YEAR(TODAY())-E66, {0;8;11;16;21;27}, {1;2;3;4;5;6}))</f>
        <v/>
      </c>
    </row>
    <row r="67" spans="2:11" x14ac:dyDescent="0.25">
      <c r="B67" s="25" t="str">
        <f>IF(D67="", "", SUBTOTAL(3, $D$2:D67))</f>
        <v/>
      </c>
      <c r="C67" s="138"/>
      <c r="D67" s="140"/>
      <c r="E67" s="142"/>
      <c r="F67" s="146"/>
      <c r="G67" s="136"/>
      <c r="H67" s="23" t="str">
        <f t="shared" ref="H67:H130" ca="1" si="1">IF(E67="","",IF(YEAR(TODAY())-E67&lt;5,"",IF(YEAR(TODAY())-E67&lt;=6,IF(F67="Jeseník","B","A"),IF(YEAR(TODAY())-E67&lt;=19,IF(G67="ano",IF(F67="Jeseník","D","C"),IF(F67="Jeseník","B","A")),IF(G67="ano","E",IF(F67="Jeseník","F",""))))))</f>
        <v/>
      </c>
      <c r="I67" s="26"/>
      <c r="K67" s="24" t="str">
        <f ca="1">IF(E67="","",LOOKUP(YEAR(TODAY())-E67, {0;8;11;16;21;27}, {1;2;3;4;5;6}))</f>
        <v/>
      </c>
    </row>
    <row r="68" spans="2:11" x14ac:dyDescent="0.25">
      <c r="B68" s="25" t="str">
        <f>IF(D68="", "", SUBTOTAL(3, $D$2:D68))</f>
        <v/>
      </c>
      <c r="C68" s="137"/>
      <c r="D68" s="139"/>
      <c r="E68" s="141"/>
      <c r="F68" s="145"/>
      <c r="G68" s="143"/>
      <c r="H68" s="23" t="str">
        <f t="shared" ca="1" si="1"/>
        <v/>
      </c>
      <c r="I68" s="26"/>
      <c r="K68" s="24" t="str">
        <f ca="1">IF(E68="","",LOOKUP(YEAR(TODAY())-E68, {0;8;11;16;21;27}, {1;2;3;4;5;6}))</f>
        <v/>
      </c>
    </row>
    <row r="69" spans="2:11" x14ac:dyDescent="0.25">
      <c r="B69" s="25" t="str">
        <f>IF(D69="", "", SUBTOTAL(3, $D$2:D69))</f>
        <v/>
      </c>
      <c r="C69" s="138"/>
      <c r="D69" s="140"/>
      <c r="E69" s="142"/>
      <c r="F69" s="146"/>
      <c r="G69" s="136"/>
      <c r="H69" s="23" t="str">
        <f t="shared" ca="1" si="1"/>
        <v/>
      </c>
      <c r="I69" s="26"/>
      <c r="K69" s="24" t="str">
        <f ca="1">IF(E69="","",LOOKUP(YEAR(TODAY())-E69, {0;8;11;16;21;27}, {1;2;3;4;5;6}))</f>
        <v/>
      </c>
    </row>
    <row r="70" spans="2:11" x14ac:dyDescent="0.25">
      <c r="B70" s="25" t="str">
        <f>IF(D70="", "", SUBTOTAL(3, $D$2:D70))</f>
        <v/>
      </c>
      <c r="C70" s="138"/>
      <c r="D70" s="140"/>
      <c r="E70" s="142"/>
      <c r="F70" s="146"/>
      <c r="G70" s="136"/>
      <c r="H70" s="23" t="str">
        <f t="shared" ca="1" si="1"/>
        <v/>
      </c>
      <c r="I70" s="26"/>
      <c r="K70" s="24" t="str">
        <f ca="1">IF(E70="","",LOOKUP(YEAR(TODAY())-E70, {0;8;11;16;21;27}, {1;2;3;4;5;6}))</f>
        <v/>
      </c>
    </row>
    <row r="71" spans="2:11" x14ac:dyDescent="0.25">
      <c r="B71" s="25" t="str">
        <f>IF(D71="", "", SUBTOTAL(3, $D$2:D71))</f>
        <v/>
      </c>
      <c r="C71" s="137"/>
      <c r="D71" s="139"/>
      <c r="E71" s="141"/>
      <c r="F71" s="145"/>
      <c r="G71" s="143"/>
      <c r="H71" s="23" t="str">
        <f t="shared" ca="1" si="1"/>
        <v/>
      </c>
      <c r="I71" s="26"/>
      <c r="K71" s="24" t="str">
        <f ca="1">IF(E71="","",LOOKUP(YEAR(TODAY())-E71, {0;8;11;16;21;27}, {1;2;3;4;5;6}))</f>
        <v/>
      </c>
    </row>
    <row r="72" spans="2:11" x14ac:dyDescent="0.25">
      <c r="B72" s="25" t="str">
        <f>IF(D72="", "", SUBTOTAL(3, $D$2:D72))</f>
        <v/>
      </c>
      <c r="C72" s="138"/>
      <c r="D72" s="140"/>
      <c r="E72" s="142"/>
      <c r="F72" s="146"/>
      <c r="G72" s="136"/>
      <c r="H72" s="23" t="str">
        <f t="shared" ca="1" si="1"/>
        <v/>
      </c>
      <c r="I72" s="26"/>
      <c r="K72" s="24" t="str">
        <f ca="1">IF(E72="","",LOOKUP(YEAR(TODAY())-E72, {0;8;11;16;21;27}, {1;2;3;4;5;6}))</f>
        <v/>
      </c>
    </row>
    <row r="73" spans="2:11" x14ac:dyDescent="0.25">
      <c r="B73" s="25" t="str">
        <f>IF(D73="", "", SUBTOTAL(3, $D$2:D73))</f>
        <v/>
      </c>
      <c r="C73" s="138"/>
      <c r="D73" s="140"/>
      <c r="E73" s="142"/>
      <c r="F73" s="146"/>
      <c r="G73" s="136"/>
      <c r="H73" s="23" t="str">
        <f t="shared" ca="1" si="1"/>
        <v/>
      </c>
      <c r="I73" s="26"/>
      <c r="K73" s="24" t="str">
        <f ca="1">IF(E73="","",LOOKUP(YEAR(TODAY())-E73, {0;8;11;16;21;27}, {1;2;3;4;5;6}))</f>
        <v/>
      </c>
    </row>
    <row r="74" spans="2:11" x14ac:dyDescent="0.25">
      <c r="B74" s="25" t="str">
        <f>IF(D74="", "", SUBTOTAL(3, $D$2:D74))</f>
        <v/>
      </c>
      <c r="C74" s="137"/>
      <c r="D74" s="139"/>
      <c r="E74" s="141"/>
      <c r="F74" s="145"/>
      <c r="G74" s="143"/>
      <c r="H74" s="23" t="str">
        <f t="shared" ca="1" si="1"/>
        <v/>
      </c>
      <c r="I74" s="26"/>
      <c r="K74" s="24" t="str">
        <f ca="1">IF(E74="","",LOOKUP(YEAR(TODAY())-E74, {0;8;11;16;21;27}, {1;2;3;4;5;6}))</f>
        <v/>
      </c>
    </row>
    <row r="75" spans="2:11" x14ac:dyDescent="0.25">
      <c r="B75" s="25" t="str">
        <f>IF(D75="", "", SUBTOTAL(3, $D$2:D75))</f>
        <v/>
      </c>
      <c r="C75" s="138"/>
      <c r="D75" s="140"/>
      <c r="E75" s="142"/>
      <c r="F75" s="146"/>
      <c r="G75" s="136"/>
      <c r="H75" s="23" t="str">
        <f t="shared" ca="1" si="1"/>
        <v/>
      </c>
      <c r="I75" s="26"/>
      <c r="K75" s="24" t="str">
        <f ca="1">IF(E75="","",LOOKUP(YEAR(TODAY())-E75, {0;8;11;16;21;27}, {1;2;3;4;5;6}))</f>
        <v/>
      </c>
    </row>
    <row r="76" spans="2:11" x14ac:dyDescent="0.25">
      <c r="B76" s="25" t="str">
        <f>IF(D76="", "", SUBTOTAL(3, $D$2:D76))</f>
        <v/>
      </c>
      <c r="C76" s="138"/>
      <c r="D76" s="140"/>
      <c r="E76" s="142"/>
      <c r="F76" s="146"/>
      <c r="G76" s="136"/>
      <c r="H76" s="23" t="str">
        <f t="shared" ca="1" si="1"/>
        <v/>
      </c>
      <c r="I76" s="26"/>
      <c r="K76" s="24" t="str">
        <f ca="1">IF(E76="","",LOOKUP(YEAR(TODAY())-E76, {0;8;11;16;21;27}, {1;2;3;4;5;6}))</f>
        <v/>
      </c>
    </row>
    <row r="77" spans="2:11" x14ac:dyDescent="0.25">
      <c r="B77" s="25" t="str">
        <f>IF(D77="", "", SUBTOTAL(3, $D$2:D77))</f>
        <v/>
      </c>
      <c r="C77" s="137"/>
      <c r="D77" s="139"/>
      <c r="E77" s="141"/>
      <c r="F77" s="145"/>
      <c r="G77" s="143"/>
      <c r="H77" s="23" t="str">
        <f t="shared" ca="1" si="1"/>
        <v/>
      </c>
      <c r="I77" s="26"/>
      <c r="K77" s="24" t="str">
        <f ca="1">IF(E77="","",LOOKUP(YEAR(TODAY())-E77, {0;8;11;16;21;27}, {1;2;3;4;5;6}))</f>
        <v/>
      </c>
    </row>
    <row r="78" spans="2:11" x14ac:dyDescent="0.25">
      <c r="B78" s="25" t="str">
        <f>IF(D78="", "", SUBTOTAL(3, $D$2:D78))</f>
        <v/>
      </c>
      <c r="C78" s="138"/>
      <c r="D78" s="140"/>
      <c r="E78" s="142"/>
      <c r="F78" s="146"/>
      <c r="G78" s="136"/>
      <c r="H78" s="23" t="str">
        <f t="shared" ca="1" si="1"/>
        <v/>
      </c>
      <c r="I78" s="26"/>
      <c r="K78" s="24" t="str">
        <f ca="1">IF(E78="","",LOOKUP(YEAR(TODAY())-E78, {0;8;11;16;21;27}, {1;2;3;4;5;6}))</f>
        <v/>
      </c>
    </row>
    <row r="79" spans="2:11" x14ac:dyDescent="0.25">
      <c r="B79" s="25" t="str">
        <f>IF(D79="", "", SUBTOTAL(3, $D$2:D79))</f>
        <v/>
      </c>
      <c r="C79" s="138"/>
      <c r="D79" s="140"/>
      <c r="E79" s="142"/>
      <c r="F79" s="146"/>
      <c r="G79" s="136"/>
      <c r="H79" s="23" t="str">
        <f t="shared" ca="1" si="1"/>
        <v/>
      </c>
      <c r="I79" s="26"/>
      <c r="K79" s="24" t="str">
        <f ca="1">IF(E79="","",LOOKUP(YEAR(TODAY())-E79, {0;8;11;16;21;27}, {1;2;3;4;5;6}))</f>
        <v/>
      </c>
    </row>
    <row r="80" spans="2:11" x14ac:dyDescent="0.25">
      <c r="B80" s="25" t="str">
        <f>IF(D80="", "", SUBTOTAL(3, $D$2:D80))</f>
        <v/>
      </c>
      <c r="C80" s="137"/>
      <c r="D80" s="139"/>
      <c r="E80" s="141"/>
      <c r="F80" s="145"/>
      <c r="G80" s="143"/>
      <c r="H80" s="23" t="str">
        <f t="shared" ca="1" si="1"/>
        <v/>
      </c>
      <c r="I80" s="26"/>
      <c r="K80" s="24" t="str">
        <f ca="1">IF(E80="","",LOOKUP(YEAR(TODAY())-E80, {0;8;11;16;21;27}, {1;2;3;4;5;6}))</f>
        <v/>
      </c>
    </row>
    <row r="81" spans="2:11" x14ac:dyDescent="0.25">
      <c r="B81" s="25" t="str">
        <f>IF(D81="", "", SUBTOTAL(3, $D$2:D81))</f>
        <v/>
      </c>
      <c r="C81" s="138"/>
      <c r="D81" s="140"/>
      <c r="E81" s="142"/>
      <c r="F81" s="146"/>
      <c r="G81" s="136"/>
      <c r="H81" s="23" t="str">
        <f t="shared" ca="1" si="1"/>
        <v/>
      </c>
      <c r="I81" s="26"/>
      <c r="K81" s="24" t="str">
        <f ca="1">IF(E81="","",LOOKUP(YEAR(TODAY())-E81, {0;8;11;16;21;27}, {1;2;3;4;5;6}))</f>
        <v/>
      </c>
    </row>
    <row r="82" spans="2:11" x14ac:dyDescent="0.25">
      <c r="B82" s="25" t="str">
        <f>IF(D82="", "", SUBTOTAL(3, $D$2:D82))</f>
        <v/>
      </c>
      <c r="C82" s="138"/>
      <c r="D82" s="140"/>
      <c r="E82" s="142"/>
      <c r="F82" s="146"/>
      <c r="G82" s="136"/>
      <c r="H82" s="23" t="str">
        <f t="shared" ca="1" si="1"/>
        <v/>
      </c>
      <c r="I82" s="26"/>
      <c r="K82" s="24" t="str">
        <f ca="1">IF(E82="","",LOOKUP(YEAR(TODAY())-E82, {0;8;11;16;21;27}, {1;2;3;4;5;6}))</f>
        <v/>
      </c>
    </row>
    <row r="83" spans="2:11" x14ac:dyDescent="0.25">
      <c r="B83" s="25" t="str">
        <f>IF(D83="", "", SUBTOTAL(3, $D$2:D83))</f>
        <v/>
      </c>
      <c r="C83" s="137"/>
      <c r="D83" s="139"/>
      <c r="E83" s="141"/>
      <c r="F83" s="145"/>
      <c r="G83" s="143"/>
      <c r="H83" s="23" t="str">
        <f t="shared" ca="1" si="1"/>
        <v/>
      </c>
      <c r="I83" s="26"/>
      <c r="K83" s="24" t="str">
        <f ca="1">IF(E83="","",LOOKUP(YEAR(TODAY())-E83, {0;8;11;16;21;27}, {1;2;3;4;5;6}))</f>
        <v/>
      </c>
    </row>
    <row r="84" spans="2:11" x14ac:dyDescent="0.25">
      <c r="B84" s="25" t="str">
        <f>IF(D84="", "", SUBTOTAL(3, $D$2:D84))</f>
        <v/>
      </c>
      <c r="C84" s="138"/>
      <c r="D84" s="140"/>
      <c r="E84" s="142"/>
      <c r="F84" s="146"/>
      <c r="G84" s="136"/>
      <c r="H84" s="23" t="str">
        <f t="shared" ca="1" si="1"/>
        <v/>
      </c>
      <c r="I84" s="26"/>
      <c r="K84" s="24" t="str">
        <f ca="1">IF(E84="","",LOOKUP(YEAR(TODAY())-E84, {0;8;11;16;21;27}, {1;2;3;4;5;6}))</f>
        <v/>
      </c>
    </row>
    <row r="85" spans="2:11" x14ac:dyDescent="0.25">
      <c r="B85" s="25" t="str">
        <f>IF(D85="", "", SUBTOTAL(3, $D$2:D85))</f>
        <v/>
      </c>
      <c r="C85" s="138"/>
      <c r="D85" s="140"/>
      <c r="E85" s="142"/>
      <c r="F85" s="146"/>
      <c r="G85" s="136"/>
      <c r="H85" s="23" t="str">
        <f t="shared" ca="1" si="1"/>
        <v/>
      </c>
      <c r="I85" s="26"/>
      <c r="K85" s="24" t="str">
        <f ca="1">IF(E85="","",LOOKUP(YEAR(TODAY())-E85, {0;8;11;16;21;27}, {1;2;3;4;5;6}))</f>
        <v/>
      </c>
    </row>
    <row r="86" spans="2:11" x14ac:dyDescent="0.25">
      <c r="B86" s="25" t="str">
        <f>IF(D86="", "", SUBTOTAL(3, $D$2:D86))</f>
        <v/>
      </c>
      <c r="C86" s="137"/>
      <c r="D86" s="139"/>
      <c r="E86" s="141"/>
      <c r="F86" s="145"/>
      <c r="G86" s="143"/>
      <c r="H86" s="23" t="str">
        <f t="shared" ca="1" si="1"/>
        <v/>
      </c>
      <c r="I86" s="26"/>
      <c r="K86" s="24" t="str">
        <f ca="1">IF(E86="","",LOOKUP(YEAR(TODAY())-E86, {0;8;11;16;21;27}, {1;2;3;4;5;6}))</f>
        <v/>
      </c>
    </row>
    <row r="87" spans="2:11" x14ac:dyDescent="0.25">
      <c r="B87" s="25" t="str">
        <f>IF(D87="", "", SUBTOTAL(3, $D$2:D87))</f>
        <v/>
      </c>
      <c r="C87" s="138"/>
      <c r="D87" s="140"/>
      <c r="E87" s="142"/>
      <c r="F87" s="146"/>
      <c r="G87" s="136"/>
      <c r="H87" s="23" t="str">
        <f t="shared" ca="1" si="1"/>
        <v/>
      </c>
      <c r="I87" s="26"/>
      <c r="K87" s="24" t="str">
        <f ca="1">IF(E87="","",LOOKUP(YEAR(TODAY())-E87, {0;8;11;16;21;27}, {1;2;3;4;5;6}))</f>
        <v/>
      </c>
    </row>
    <row r="88" spans="2:11" x14ac:dyDescent="0.25">
      <c r="B88" s="25" t="str">
        <f>IF(D88="", "", SUBTOTAL(3, $D$2:D88))</f>
        <v/>
      </c>
      <c r="C88" s="138"/>
      <c r="D88" s="140"/>
      <c r="E88" s="142"/>
      <c r="F88" s="146"/>
      <c r="G88" s="136"/>
      <c r="H88" s="23" t="str">
        <f t="shared" ca="1" si="1"/>
        <v/>
      </c>
      <c r="I88" s="26"/>
      <c r="K88" s="24" t="str">
        <f ca="1">IF(E88="","",LOOKUP(YEAR(TODAY())-E88, {0;8;11;16;21;27}, {1;2;3;4;5;6}))</f>
        <v/>
      </c>
    </row>
    <row r="89" spans="2:11" x14ac:dyDescent="0.25">
      <c r="B89" s="25" t="str">
        <f>IF(D89="", "", SUBTOTAL(3, $D$2:D89))</f>
        <v/>
      </c>
      <c r="C89" s="137"/>
      <c r="D89" s="139"/>
      <c r="E89" s="141"/>
      <c r="F89" s="145"/>
      <c r="G89" s="143"/>
      <c r="H89" s="23" t="str">
        <f t="shared" ca="1" si="1"/>
        <v/>
      </c>
      <c r="I89" s="26"/>
      <c r="K89" s="24" t="str">
        <f ca="1">IF(E89="","",LOOKUP(YEAR(TODAY())-E89, {0;8;11;16;21;27}, {1;2;3;4;5;6}))</f>
        <v/>
      </c>
    </row>
    <row r="90" spans="2:11" x14ac:dyDescent="0.25">
      <c r="B90" s="25" t="str">
        <f>IF(D90="", "", SUBTOTAL(3, $D$2:D90))</f>
        <v/>
      </c>
      <c r="C90" s="138"/>
      <c r="D90" s="140"/>
      <c r="E90" s="142"/>
      <c r="F90" s="146"/>
      <c r="G90" s="136"/>
      <c r="H90" s="23" t="str">
        <f t="shared" ca="1" si="1"/>
        <v/>
      </c>
      <c r="I90" s="26"/>
      <c r="K90" s="24" t="str">
        <f ca="1">IF(E90="","",LOOKUP(YEAR(TODAY())-E90, {0;8;11;16;21;27}, {1;2;3;4;5;6}))</f>
        <v/>
      </c>
    </row>
    <row r="91" spans="2:11" x14ac:dyDescent="0.25">
      <c r="B91" s="25" t="str">
        <f>IF(D91="", "", SUBTOTAL(3, $D$2:D91))</f>
        <v/>
      </c>
      <c r="C91" s="138"/>
      <c r="D91" s="140"/>
      <c r="E91" s="142"/>
      <c r="F91" s="146"/>
      <c r="G91" s="136"/>
      <c r="H91" s="23" t="str">
        <f t="shared" ca="1" si="1"/>
        <v/>
      </c>
      <c r="I91" s="26"/>
      <c r="K91" s="24" t="str">
        <f ca="1">IF(E91="","",LOOKUP(YEAR(TODAY())-E91, {0;8;11;16;21;27}, {1;2;3;4;5;6}))</f>
        <v/>
      </c>
    </row>
    <row r="92" spans="2:11" x14ac:dyDescent="0.25">
      <c r="B92" s="25" t="str">
        <f>IF(D92="", "", SUBTOTAL(3, $D$2:D92))</f>
        <v/>
      </c>
      <c r="C92" s="137"/>
      <c r="D92" s="139"/>
      <c r="E92" s="141"/>
      <c r="F92" s="145"/>
      <c r="G92" s="143"/>
      <c r="H92" s="23" t="str">
        <f t="shared" ca="1" si="1"/>
        <v/>
      </c>
      <c r="I92" s="26"/>
      <c r="K92" s="24" t="str">
        <f ca="1">IF(E92="","",LOOKUP(YEAR(TODAY())-E92, {0;8;11;16;21;27}, {1;2;3;4;5;6}))</f>
        <v/>
      </c>
    </row>
    <row r="93" spans="2:11" x14ac:dyDescent="0.25">
      <c r="B93" s="25" t="str">
        <f>IF(D93="", "", SUBTOTAL(3, $D$2:D93))</f>
        <v/>
      </c>
      <c r="C93" s="138"/>
      <c r="D93" s="140"/>
      <c r="E93" s="142"/>
      <c r="F93" s="146"/>
      <c r="G93" s="136"/>
      <c r="H93" s="23" t="str">
        <f t="shared" ca="1" si="1"/>
        <v/>
      </c>
      <c r="I93" s="26"/>
      <c r="K93" s="24" t="str">
        <f ca="1">IF(E93="","",LOOKUP(YEAR(TODAY())-E93, {0;8;11;16;21;27}, {1;2;3;4;5;6}))</f>
        <v/>
      </c>
    </row>
    <row r="94" spans="2:11" x14ac:dyDescent="0.25">
      <c r="B94" s="25" t="str">
        <f>IF(D94="", "", SUBTOTAL(3, $D$2:D94))</f>
        <v/>
      </c>
      <c r="C94" s="138"/>
      <c r="D94" s="140"/>
      <c r="E94" s="142"/>
      <c r="F94" s="146"/>
      <c r="G94" s="136"/>
      <c r="H94" s="23" t="str">
        <f t="shared" ca="1" si="1"/>
        <v/>
      </c>
      <c r="I94" s="26"/>
      <c r="K94" s="24" t="str">
        <f ca="1">IF(E94="","",LOOKUP(YEAR(TODAY())-E94, {0;8;11;16;21;27}, {1;2;3;4;5;6}))</f>
        <v/>
      </c>
    </row>
    <row r="95" spans="2:11" x14ac:dyDescent="0.25">
      <c r="B95" s="25" t="str">
        <f>IF(D95="", "", SUBTOTAL(3, $D$2:D95))</f>
        <v/>
      </c>
      <c r="C95" s="137"/>
      <c r="D95" s="139"/>
      <c r="E95" s="141"/>
      <c r="F95" s="145"/>
      <c r="G95" s="143"/>
      <c r="H95" s="23" t="str">
        <f t="shared" ca="1" si="1"/>
        <v/>
      </c>
      <c r="I95" s="26"/>
      <c r="K95" s="24" t="str">
        <f ca="1">IF(E95="","",LOOKUP(YEAR(TODAY())-E95, {0;8;11;16;21;27}, {1;2;3;4;5;6}))</f>
        <v/>
      </c>
    </row>
    <row r="96" spans="2:11" x14ac:dyDescent="0.25">
      <c r="B96" s="25" t="str">
        <f>IF(D96="", "", SUBTOTAL(3, $D$2:D96))</f>
        <v/>
      </c>
      <c r="C96" s="138"/>
      <c r="D96" s="140"/>
      <c r="E96" s="142"/>
      <c r="F96" s="146"/>
      <c r="G96" s="136"/>
      <c r="H96" s="23" t="str">
        <f t="shared" ca="1" si="1"/>
        <v/>
      </c>
      <c r="I96" s="26"/>
      <c r="K96" s="24" t="str">
        <f ca="1">IF(E96="","",LOOKUP(YEAR(TODAY())-E96, {0;8;11;16;21;27}, {1;2;3;4;5;6}))</f>
        <v/>
      </c>
    </row>
    <row r="97" spans="2:11" x14ac:dyDescent="0.25">
      <c r="B97" s="25" t="str">
        <f>IF(D97="", "", SUBTOTAL(3, $D$2:D97))</f>
        <v/>
      </c>
      <c r="C97" s="138"/>
      <c r="D97" s="140"/>
      <c r="E97" s="142"/>
      <c r="F97" s="146"/>
      <c r="G97" s="136"/>
      <c r="H97" s="23" t="str">
        <f t="shared" ca="1" si="1"/>
        <v/>
      </c>
      <c r="I97" s="26"/>
      <c r="K97" s="24" t="str">
        <f ca="1">IF(E97="","",LOOKUP(YEAR(TODAY())-E97, {0;8;11;16;21;27}, {1;2;3;4;5;6}))</f>
        <v/>
      </c>
    </row>
    <row r="98" spans="2:11" x14ac:dyDescent="0.25">
      <c r="B98" s="25" t="str">
        <f>IF(D98="", "", SUBTOTAL(3, $D$2:D98))</f>
        <v/>
      </c>
      <c r="C98" s="137"/>
      <c r="D98" s="139"/>
      <c r="E98" s="141"/>
      <c r="F98" s="145"/>
      <c r="G98" s="143"/>
      <c r="H98" s="23" t="str">
        <f t="shared" ca="1" si="1"/>
        <v/>
      </c>
      <c r="I98" s="26"/>
      <c r="K98" s="24" t="str">
        <f ca="1">IF(E98="","",LOOKUP(YEAR(TODAY())-E98, {0;8;11;16;21;27}, {1;2;3;4;5;6}))</f>
        <v/>
      </c>
    </row>
    <row r="99" spans="2:11" x14ac:dyDescent="0.25">
      <c r="B99" s="25" t="str">
        <f>IF(D99="", "", SUBTOTAL(3, $D$2:D99))</f>
        <v/>
      </c>
      <c r="C99" s="138"/>
      <c r="D99" s="140"/>
      <c r="E99" s="142"/>
      <c r="F99" s="146"/>
      <c r="G99" s="136"/>
      <c r="H99" s="23" t="str">
        <f t="shared" ca="1" si="1"/>
        <v/>
      </c>
      <c r="I99" s="26"/>
      <c r="K99" s="24" t="str">
        <f ca="1">IF(E99="","",LOOKUP(YEAR(TODAY())-E99, {0;8;11;16;21;27}, {1;2;3;4;5;6}))</f>
        <v/>
      </c>
    </row>
    <row r="100" spans="2:11" x14ac:dyDescent="0.25">
      <c r="B100" s="25" t="str">
        <f>IF(D100="", "", SUBTOTAL(3, $D$2:D100))</f>
        <v/>
      </c>
      <c r="C100" s="138"/>
      <c r="D100" s="140"/>
      <c r="E100" s="142"/>
      <c r="F100" s="146"/>
      <c r="G100" s="136"/>
      <c r="H100" s="23" t="str">
        <f t="shared" ca="1" si="1"/>
        <v/>
      </c>
      <c r="I100" s="26"/>
      <c r="K100" s="24" t="str">
        <f ca="1">IF(E100="","",LOOKUP(YEAR(TODAY())-E100, {0;8;11;16;21;27}, {1;2;3;4;5;6}))</f>
        <v/>
      </c>
    </row>
    <row r="101" spans="2:11" x14ac:dyDescent="0.25">
      <c r="B101" s="25" t="str">
        <f>IF(D101="", "", SUBTOTAL(3, $D$2:D101))</f>
        <v/>
      </c>
      <c r="C101" s="137"/>
      <c r="D101" s="139"/>
      <c r="E101" s="141"/>
      <c r="F101" s="145"/>
      <c r="G101" s="143"/>
      <c r="H101" s="23" t="str">
        <f t="shared" ca="1" si="1"/>
        <v/>
      </c>
      <c r="I101" s="26"/>
      <c r="K101" s="24" t="str">
        <f ca="1">IF(E101="","",LOOKUP(YEAR(TODAY())-E101, {0;8;11;16;21;27}, {1;2;3;4;5;6}))</f>
        <v/>
      </c>
    </row>
    <row r="102" spans="2:11" x14ac:dyDescent="0.25">
      <c r="B102" s="25" t="str">
        <f>IF(D102="", "", SUBTOTAL(3, $D$2:D102))</f>
        <v/>
      </c>
      <c r="C102" s="138"/>
      <c r="D102" s="140"/>
      <c r="E102" s="142"/>
      <c r="F102" s="146"/>
      <c r="G102" s="136"/>
      <c r="H102" s="23" t="str">
        <f t="shared" ca="1" si="1"/>
        <v/>
      </c>
      <c r="I102" s="26"/>
      <c r="K102" s="24" t="str">
        <f ca="1">IF(E102="","",LOOKUP(YEAR(TODAY())-E102, {0;8;11;16;21;27}, {1;2;3;4;5;6}))</f>
        <v/>
      </c>
    </row>
    <row r="103" spans="2:11" x14ac:dyDescent="0.25">
      <c r="B103" s="25" t="str">
        <f>IF(D103="", "", SUBTOTAL(3, $D$2:D103))</f>
        <v/>
      </c>
      <c r="C103" s="138"/>
      <c r="D103" s="140"/>
      <c r="E103" s="142"/>
      <c r="F103" s="146"/>
      <c r="G103" s="136"/>
      <c r="H103" s="23" t="str">
        <f t="shared" ca="1" si="1"/>
        <v/>
      </c>
      <c r="I103" s="26"/>
      <c r="K103" s="24" t="str">
        <f ca="1">IF(E103="","",LOOKUP(YEAR(TODAY())-E103, {0;8;11;16;21;27}, {1;2;3;4;5;6}))</f>
        <v/>
      </c>
    </row>
    <row r="104" spans="2:11" x14ac:dyDescent="0.25">
      <c r="B104" s="25" t="str">
        <f>IF(D104="", "", SUBTOTAL(3, $D$2:D104))</f>
        <v/>
      </c>
      <c r="C104" s="137"/>
      <c r="D104" s="139"/>
      <c r="E104" s="141"/>
      <c r="F104" s="145"/>
      <c r="G104" s="143"/>
      <c r="H104" s="23" t="str">
        <f t="shared" ca="1" si="1"/>
        <v/>
      </c>
      <c r="I104" s="26"/>
      <c r="K104" s="24" t="str">
        <f ca="1">IF(E104="","",LOOKUP(YEAR(TODAY())-E104, {0;8;11;16;21;27}, {1;2;3;4;5;6}))</f>
        <v/>
      </c>
    </row>
    <row r="105" spans="2:11" x14ac:dyDescent="0.25">
      <c r="B105" s="25" t="str">
        <f>IF(D105="", "", SUBTOTAL(3, $D$2:D105))</f>
        <v/>
      </c>
      <c r="C105" s="138"/>
      <c r="D105" s="140"/>
      <c r="E105" s="142"/>
      <c r="F105" s="146"/>
      <c r="G105" s="136"/>
      <c r="H105" s="23" t="str">
        <f t="shared" ca="1" si="1"/>
        <v/>
      </c>
      <c r="I105" s="26"/>
      <c r="K105" s="24" t="str">
        <f ca="1">IF(E105="","",LOOKUP(YEAR(TODAY())-E105, {0;8;11;16;21;27}, {1;2;3;4;5;6}))</f>
        <v/>
      </c>
    </row>
    <row r="106" spans="2:11" x14ac:dyDescent="0.25">
      <c r="B106" s="25" t="str">
        <f>IF(D106="", "", SUBTOTAL(3, $D$2:D106))</f>
        <v/>
      </c>
      <c r="C106" s="138"/>
      <c r="D106" s="140"/>
      <c r="E106" s="142"/>
      <c r="F106" s="146"/>
      <c r="G106" s="136"/>
      <c r="H106" s="23" t="str">
        <f t="shared" ca="1" si="1"/>
        <v/>
      </c>
      <c r="I106" s="26"/>
      <c r="K106" s="24" t="str">
        <f ca="1">IF(E106="","",LOOKUP(YEAR(TODAY())-E106, {0;8;11;16;21;27}, {1;2;3;4;5;6}))</f>
        <v/>
      </c>
    </row>
    <row r="107" spans="2:11" x14ac:dyDescent="0.25">
      <c r="B107" s="25" t="str">
        <f>IF(D107="", "", SUBTOTAL(3, $D$2:D107))</f>
        <v/>
      </c>
      <c r="C107" s="137"/>
      <c r="D107" s="139"/>
      <c r="E107" s="141"/>
      <c r="F107" s="145"/>
      <c r="G107" s="143"/>
      <c r="H107" s="23" t="str">
        <f t="shared" ca="1" si="1"/>
        <v/>
      </c>
      <c r="I107" s="26"/>
      <c r="K107" s="24" t="str">
        <f ca="1">IF(E107="","",LOOKUP(YEAR(TODAY())-E107, {0;8;11;16;21;27}, {1;2;3;4;5;6}))</f>
        <v/>
      </c>
    </row>
    <row r="108" spans="2:11" x14ac:dyDescent="0.25">
      <c r="B108" s="25" t="str">
        <f>IF(D108="", "", SUBTOTAL(3, $D$2:D108))</f>
        <v/>
      </c>
      <c r="C108" s="138"/>
      <c r="D108" s="140"/>
      <c r="E108" s="142"/>
      <c r="F108" s="146"/>
      <c r="G108" s="136"/>
      <c r="H108" s="23" t="str">
        <f t="shared" ca="1" si="1"/>
        <v/>
      </c>
      <c r="I108" s="26"/>
      <c r="K108" s="24" t="str">
        <f ca="1">IF(E108="","",LOOKUP(YEAR(TODAY())-E108, {0;8;11;16;21;27}, {1;2;3;4;5;6}))</f>
        <v/>
      </c>
    </row>
    <row r="109" spans="2:11" x14ac:dyDescent="0.25">
      <c r="B109" s="25" t="str">
        <f>IF(D109="", "", SUBTOTAL(3, $D$2:D109))</f>
        <v/>
      </c>
      <c r="C109" s="138"/>
      <c r="D109" s="140"/>
      <c r="E109" s="142"/>
      <c r="F109" s="146"/>
      <c r="G109" s="136"/>
      <c r="H109" s="23" t="str">
        <f t="shared" ca="1" si="1"/>
        <v/>
      </c>
      <c r="I109" s="26"/>
      <c r="K109" s="24" t="str">
        <f ca="1">IF(E109="","",LOOKUP(YEAR(TODAY())-E109, {0;8;11;16;21;27}, {1;2;3;4;5;6}))</f>
        <v/>
      </c>
    </row>
    <row r="110" spans="2:11" x14ac:dyDescent="0.25">
      <c r="B110" s="25" t="str">
        <f>IF(D110="", "", SUBTOTAL(3, $D$2:D110))</f>
        <v/>
      </c>
      <c r="C110" s="137"/>
      <c r="D110" s="139"/>
      <c r="E110" s="141"/>
      <c r="F110" s="145"/>
      <c r="G110" s="143"/>
      <c r="H110" s="23" t="str">
        <f t="shared" ca="1" si="1"/>
        <v/>
      </c>
      <c r="I110" s="26"/>
      <c r="K110" s="24" t="str">
        <f ca="1">IF(E110="","",LOOKUP(YEAR(TODAY())-E110, {0;8;11;16;21;27}, {1;2;3;4;5;6}))</f>
        <v/>
      </c>
    </row>
    <row r="111" spans="2:11" x14ac:dyDescent="0.25">
      <c r="B111" s="25" t="str">
        <f>IF(D111="", "", SUBTOTAL(3, $D$2:D111))</f>
        <v/>
      </c>
      <c r="C111" s="138"/>
      <c r="D111" s="140"/>
      <c r="E111" s="142"/>
      <c r="F111" s="146"/>
      <c r="G111" s="136"/>
      <c r="H111" s="23" t="str">
        <f t="shared" ca="1" si="1"/>
        <v/>
      </c>
      <c r="I111" s="26"/>
      <c r="K111" s="24" t="str">
        <f ca="1">IF(E111="","",LOOKUP(YEAR(TODAY())-E111, {0;8;11;16;21;27}, {1;2;3;4;5;6}))</f>
        <v/>
      </c>
    </row>
    <row r="112" spans="2:11" x14ac:dyDescent="0.25">
      <c r="B112" s="25" t="str">
        <f>IF(D112="", "", SUBTOTAL(3, $D$2:D112))</f>
        <v/>
      </c>
      <c r="C112" s="138"/>
      <c r="D112" s="140"/>
      <c r="E112" s="142"/>
      <c r="F112" s="146"/>
      <c r="G112" s="136"/>
      <c r="H112" s="23" t="str">
        <f t="shared" ca="1" si="1"/>
        <v/>
      </c>
      <c r="I112" s="26"/>
      <c r="K112" s="24" t="str">
        <f ca="1">IF(E112="","",LOOKUP(YEAR(TODAY())-E112, {0;8;11;16;21;27}, {1;2;3;4;5;6}))</f>
        <v/>
      </c>
    </row>
    <row r="113" spans="2:11" x14ac:dyDescent="0.25">
      <c r="B113" s="25" t="str">
        <f>IF(D113="", "", SUBTOTAL(3, $D$2:D113))</f>
        <v/>
      </c>
      <c r="C113" s="137"/>
      <c r="D113" s="139"/>
      <c r="E113" s="141"/>
      <c r="F113" s="145"/>
      <c r="G113" s="143"/>
      <c r="H113" s="23" t="str">
        <f t="shared" ca="1" si="1"/>
        <v/>
      </c>
      <c r="I113" s="26"/>
      <c r="K113" s="24" t="str">
        <f ca="1">IF(E113="","",LOOKUP(YEAR(TODAY())-E113, {0;8;11;16;21;27}, {1;2;3;4;5;6}))</f>
        <v/>
      </c>
    </row>
    <row r="114" spans="2:11" x14ac:dyDescent="0.25">
      <c r="B114" s="25" t="str">
        <f>IF(D114="", "", SUBTOTAL(3, $D$2:D114))</f>
        <v/>
      </c>
      <c r="C114" s="138"/>
      <c r="D114" s="140"/>
      <c r="E114" s="142"/>
      <c r="F114" s="146"/>
      <c r="G114" s="136"/>
      <c r="H114" s="23" t="str">
        <f t="shared" ca="1" si="1"/>
        <v/>
      </c>
      <c r="I114" s="26"/>
      <c r="K114" s="24" t="str">
        <f ca="1">IF(E114="","",LOOKUP(YEAR(TODAY())-E114, {0;8;11;16;21;27}, {1;2;3;4;5;6}))</f>
        <v/>
      </c>
    </row>
    <row r="115" spans="2:11" x14ac:dyDescent="0.25">
      <c r="B115" s="25" t="str">
        <f>IF(D115="", "", SUBTOTAL(3, $D$2:D115))</f>
        <v/>
      </c>
      <c r="C115" s="138"/>
      <c r="D115" s="140"/>
      <c r="E115" s="142"/>
      <c r="F115" s="146"/>
      <c r="G115" s="136"/>
      <c r="H115" s="23" t="str">
        <f t="shared" ca="1" si="1"/>
        <v/>
      </c>
      <c r="I115" s="26"/>
      <c r="K115" s="24" t="str">
        <f ca="1">IF(E115="","",LOOKUP(YEAR(TODAY())-E115, {0;8;11;16;21;27}, {1;2;3;4;5;6}))</f>
        <v/>
      </c>
    </row>
    <row r="116" spans="2:11" x14ac:dyDescent="0.25">
      <c r="B116" s="25" t="str">
        <f>IF(D116="", "", SUBTOTAL(3, $D$2:D116))</f>
        <v/>
      </c>
      <c r="C116" s="137"/>
      <c r="D116" s="139"/>
      <c r="E116" s="141"/>
      <c r="F116" s="145"/>
      <c r="G116" s="143"/>
      <c r="H116" s="23" t="str">
        <f t="shared" ca="1" si="1"/>
        <v/>
      </c>
      <c r="I116" s="26"/>
      <c r="K116" s="24" t="str">
        <f ca="1">IF(E116="","",LOOKUP(YEAR(TODAY())-E116, {0;8;11;16;21;27}, {1;2;3;4;5;6}))</f>
        <v/>
      </c>
    </row>
    <row r="117" spans="2:11" x14ac:dyDescent="0.25">
      <c r="B117" s="25" t="str">
        <f>IF(D117="", "", SUBTOTAL(3, $D$2:D117))</f>
        <v/>
      </c>
      <c r="C117" s="138"/>
      <c r="D117" s="140"/>
      <c r="E117" s="142"/>
      <c r="F117" s="146"/>
      <c r="G117" s="136"/>
      <c r="H117" s="23" t="str">
        <f t="shared" ca="1" si="1"/>
        <v/>
      </c>
      <c r="I117" s="26"/>
      <c r="K117" s="24" t="str">
        <f ca="1">IF(E117="","",LOOKUP(YEAR(TODAY())-E117, {0;8;11;16;21;27}, {1;2;3;4;5;6}))</f>
        <v/>
      </c>
    </row>
    <row r="118" spans="2:11" x14ac:dyDescent="0.25">
      <c r="B118" s="25" t="str">
        <f>IF(D118="", "", SUBTOTAL(3, $D$2:D118))</f>
        <v/>
      </c>
      <c r="C118" s="138"/>
      <c r="D118" s="140"/>
      <c r="E118" s="142"/>
      <c r="F118" s="146"/>
      <c r="G118" s="136"/>
      <c r="H118" s="23" t="str">
        <f t="shared" ca="1" si="1"/>
        <v/>
      </c>
      <c r="I118" s="26"/>
      <c r="K118" s="24" t="str">
        <f ca="1">IF(E118="","",LOOKUP(YEAR(TODAY())-E118, {0;8;11;16;21;27}, {1;2;3;4;5;6}))</f>
        <v/>
      </c>
    </row>
    <row r="119" spans="2:11" x14ac:dyDescent="0.25">
      <c r="B119" s="25" t="str">
        <f>IF(D119="", "", SUBTOTAL(3, $D$2:D119))</f>
        <v/>
      </c>
      <c r="C119" s="137"/>
      <c r="D119" s="139"/>
      <c r="E119" s="141"/>
      <c r="F119" s="145"/>
      <c r="G119" s="143"/>
      <c r="H119" s="23" t="str">
        <f t="shared" ca="1" si="1"/>
        <v/>
      </c>
      <c r="I119" s="26"/>
      <c r="K119" s="24" t="str">
        <f ca="1">IF(E119="","",LOOKUP(YEAR(TODAY())-E119, {0;8;11;16;21;27}, {1;2;3;4;5;6}))</f>
        <v/>
      </c>
    </row>
    <row r="120" spans="2:11" x14ac:dyDescent="0.25">
      <c r="B120" s="25" t="str">
        <f>IF(D120="", "", SUBTOTAL(3, $D$2:D120))</f>
        <v/>
      </c>
      <c r="C120" s="138"/>
      <c r="D120" s="140"/>
      <c r="E120" s="142"/>
      <c r="F120" s="146"/>
      <c r="G120" s="136"/>
      <c r="H120" s="23" t="str">
        <f t="shared" ca="1" si="1"/>
        <v/>
      </c>
      <c r="I120" s="26"/>
      <c r="K120" s="24" t="str">
        <f ca="1">IF(E120="","",LOOKUP(YEAR(TODAY())-E120, {0;8;11;16;21;27}, {1;2;3;4;5;6}))</f>
        <v/>
      </c>
    </row>
    <row r="121" spans="2:11" x14ac:dyDescent="0.25">
      <c r="B121" s="25" t="str">
        <f>IF(D121="", "", SUBTOTAL(3, $D$2:D121))</f>
        <v/>
      </c>
      <c r="C121" s="138"/>
      <c r="D121" s="140"/>
      <c r="E121" s="142"/>
      <c r="F121" s="146"/>
      <c r="G121" s="136"/>
      <c r="H121" s="23" t="str">
        <f t="shared" ca="1" si="1"/>
        <v/>
      </c>
      <c r="I121" s="26"/>
      <c r="K121" s="24" t="str">
        <f ca="1">IF(E121="","",LOOKUP(YEAR(TODAY())-E121, {0;8;11;16;21;27}, {1;2;3;4;5;6}))</f>
        <v/>
      </c>
    </row>
    <row r="122" spans="2:11" x14ac:dyDescent="0.25">
      <c r="B122" s="25" t="str">
        <f>IF(D122="", "", SUBTOTAL(3, $D$2:D122))</f>
        <v/>
      </c>
      <c r="C122" s="137"/>
      <c r="D122" s="139"/>
      <c r="E122" s="141"/>
      <c r="F122" s="145"/>
      <c r="G122" s="143"/>
      <c r="H122" s="23" t="str">
        <f t="shared" ca="1" si="1"/>
        <v/>
      </c>
      <c r="I122" s="26"/>
      <c r="K122" s="24" t="str">
        <f ca="1">IF(E122="","",LOOKUP(YEAR(TODAY())-E122, {0;8;11;16;21;27}, {1;2;3;4;5;6}))</f>
        <v/>
      </c>
    </row>
    <row r="123" spans="2:11" x14ac:dyDescent="0.25">
      <c r="B123" s="25" t="str">
        <f>IF(D123="", "", SUBTOTAL(3, $D$2:D123))</f>
        <v/>
      </c>
      <c r="C123" s="138"/>
      <c r="D123" s="140"/>
      <c r="E123" s="142"/>
      <c r="F123" s="146"/>
      <c r="G123" s="136"/>
      <c r="H123" s="23" t="str">
        <f t="shared" ca="1" si="1"/>
        <v/>
      </c>
      <c r="I123" s="26"/>
      <c r="K123" s="24" t="str">
        <f ca="1">IF(E123="","",LOOKUP(YEAR(TODAY())-E123, {0;8;11;16;21;27}, {1;2;3;4;5;6}))</f>
        <v/>
      </c>
    </row>
    <row r="124" spans="2:11" x14ac:dyDescent="0.25">
      <c r="B124" s="25" t="str">
        <f>IF(D124="", "", SUBTOTAL(3, $D$2:D124))</f>
        <v/>
      </c>
      <c r="C124" s="138"/>
      <c r="D124" s="140"/>
      <c r="E124" s="142"/>
      <c r="F124" s="146"/>
      <c r="G124" s="136"/>
      <c r="H124" s="23" t="str">
        <f t="shared" ca="1" si="1"/>
        <v/>
      </c>
      <c r="I124" s="26"/>
      <c r="K124" s="24" t="str">
        <f ca="1">IF(E124="","",LOOKUP(YEAR(TODAY())-E124, {0;8;11;16;21;27}, {1;2;3;4;5;6}))</f>
        <v/>
      </c>
    </row>
    <row r="125" spans="2:11" x14ac:dyDescent="0.25">
      <c r="B125" s="25" t="str">
        <f>IF(D125="", "", SUBTOTAL(3, $D$2:D125))</f>
        <v/>
      </c>
      <c r="C125" s="137"/>
      <c r="D125" s="139"/>
      <c r="E125" s="141"/>
      <c r="F125" s="145"/>
      <c r="G125" s="143"/>
      <c r="H125" s="23" t="str">
        <f t="shared" ca="1" si="1"/>
        <v/>
      </c>
      <c r="I125" s="26"/>
      <c r="K125" s="24" t="str">
        <f ca="1">IF(E125="","",LOOKUP(YEAR(TODAY())-E125, {0;8;11;16;21;27}, {1;2;3;4;5;6}))</f>
        <v/>
      </c>
    </row>
    <row r="126" spans="2:11" x14ac:dyDescent="0.25">
      <c r="B126" s="25" t="str">
        <f>IF(D126="", "", SUBTOTAL(3, $D$2:D126))</f>
        <v/>
      </c>
      <c r="C126" s="138"/>
      <c r="D126" s="140"/>
      <c r="E126" s="142"/>
      <c r="F126" s="146"/>
      <c r="G126" s="136"/>
      <c r="H126" s="23" t="str">
        <f t="shared" ca="1" si="1"/>
        <v/>
      </c>
      <c r="I126" s="26"/>
      <c r="K126" s="24" t="str">
        <f ca="1">IF(E126="","",LOOKUP(YEAR(TODAY())-E126, {0;8;11;16;21;27}, {1;2;3;4;5;6}))</f>
        <v/>
      </c>
    </row>
    <row r="127" spans="2:11" x14ac:dyDescent="0.25">
      <c r="B127" s="25" t="str">
        <f>IF(D127="", "", SUBTOTAL(3, $D$2:D127))</f>
        <v/>
      </c>
      <c r="C127" s="138"/>
      <c r="D127" s="140"/>
      <c r="E127" s="142"/>
      <c r="F127" s="146"/>
      <c r="G127" s="136"/>
      <c r="H127" s="23" t="str">
        <f t="shared" ca="1" si="1"/>
        <v/>
      </c>
      <c r="I127" s="26"/>
      <c r="K127" s="24" t="str">
        <f ca="1">IF(E127="","",LOOKUP(YEAR(TODAY())-E127, {0;8;11;16;21;27}, {1;2;3;4;5;6}))</f>
        <v/>
      </c>
    </row>
    <row r="128" spans="2:11" x14ac:dyDescent="0.25">
      <c r="B128" s="25" t="str">
        <f>IF(D128="", "", SUBTOTAL(3, $D$2:D128))</f>
        <v/>
      </c>
      <c r="C128" s="137"/>
      <c r="D128" s="139"/>
      <c r="E128" s="141"/>
      <c r="F128" s="145"/>
      <c r="G128" s="143"/>
      <c r="H128" s="23" t="str">
        <f t="shared" ca="1" si="1"/>
        <v/>
      </c>
      <c r="I128" s="26"/>
      <c r="K128" s="24" t="str">
        <f ca="1">IF(E128="","",LOOKUP(YEAR(TODAY())-E128, {0;8;11;16;21;27}, {1;2;3;4;5;6}))</f>
        <v/>
      </c>
    </row>
    <row r="129" spans="2:11" x14ac:dyDescent="0.25">
      <c r="B129" s="25" t="str">
        <f>IF(D129="", "", SUBTOTAL(3, $D$2:D129))</f>
        <v/>
      </c>
      <c r="C129" s="138"/>
      <c r="D129" s="140"/>
      <c r="E129" s="142"/>
      <c r="F129" s="146"/>
      <c r="G129" s="136"/>
      <c r="H129" s="23" t="str">
        <f t="shared" ca="1" si="1"/>
        <v/>
      </c>
      <c r="I129" s="26"/>
      <c r="K129" s="24" t="str">
        <f ca="1">IF(E129="","",LOOKUP(YEAR(TODAY())-E129, {0;8;11;16;21;27}, {1;2;3;4;5;6}))</f>
        <v/>
      </c>
    </row>
    <row r="130" spans="2:11" x14ac:dyDescent="0.25">
      <c r="B130" s="25" t="str">
        <f>IF(D130="", "", SUBTOTAL(3, $D$2:D130))</f>
        <v/>
      </c>
      <c r="C130" s="138"/>
      <c r="D130" s="140"/>
      <c r="E130" s="142"/>
      <c r="F130" s="146"/>
      <c r="G130" s="136"/>
      <c r="H130" s="23" t="str">
        <f t="shared" ca="1" si="1"/>
        <v/>
      </c>
      <c r="I130" s="26"/>
      <c r="K130" s="24" t="str">
        <f ca="1">IF(E130="","",LOOKUP(YEAR(TODAY())-E130, {0;8;11;16;21;27}, {1;2;3;4;5;6}))</f>
        <v/>
      </c>
    </row>
    <row r="131" spans="2:11" x14ac:dyDescent="0.25">
      <c r="B131" s="25" t="str">
        <f>IF(D131="", "", SUBTOTAL(3, $D$2:D131))</f>
        <v/>
      </c>
      <c r="C131" s="137"/>
      <c r="D131" s="139"/>
      <c r="E131" s="141"/>
      <c r="F131" s="145"/>
      <c r="G131" s="143"/>
      <c r="H131" s="23" t="str">
        <f t="shared" ref="H131:H194" ca="1" si="2">IF(E131="","",IF(YEAR(TODAY())-E131&lt;5,"",IF(YEAR(TODAY())-E131&lt;=6,IF(F131="Jeseník","B","A"),IF(YEAR(TODAY())-E131&lt;=19,IF(G131="ano",IF(F131="Jeseník","D","C"),IF(F131="Jeseník","B","A")),IF(G131="ano","E",IF(F131="Jeseník","F",""))))))</f>
        <v/>
      </c>
      <c r="I131" s="26"/>
      <c r="K131" s="24" t="str">
        <f ca="1">IF(E131="","",LOOKUP(YEAR(TODAY())-E131, {0;8;11;16;21;27}, {1;2;3;4;5;6}))</f>
        <v/>
      </c>
    </row>
    <row r="132" spans="2:11" x14ac:dyDescent="0.25">
      <c r="B132" s="25" t="str">
        <f>IF(D132="", "", SUBTOTAL(3, $D$2:D132))</f>
        <v/>
      </c>
      <c r="C132" s="138"/>
      <c r="D132" s="140"/>
      <c r="E132" s="142"/>
      <c r="F132" s="146"/>
      <c r="G132" s="136"/>
      <c r="H132" s="23" t="str">
        <f t="shared" ca="1" si="2"/>
        <v/>
      </c>
      <c r="I132" s="26"/>
      <c r="K132" s="24" t="str">
        <f ca="1">IF(E132="","",LOOKUP(YEAR(TODAY())-E132, {0;8;11;16;21;27}, {1;2;3;4;5;6}))</f>
        <v/>
      </c>
    </row>
    <row r="133" spans="2:11" x14ac:dyDescent="0.25">
      <c r="B133" s="25" t="str">
        <f>IF(D133="", "", SUBTOTAL(3, $D$2:D133))</f>
        <v/>
      </c>
      <c r="C133" s="138"/>
      <c r="D133" s="140"/>
      <c r="E133" s="142"/>
      <c r="F133" s="146"/>
      <c r="G133" s="136"/>
      <c r="H133" s="23" t="str">
        <f t="shared" ca="1" si="2"/>
        <v/>
      </c>
      <c r="I133" s="26"/>
      <c r="K133" s="24" t="str">
        <f ca="1">IF(E133="","",LOOKUP(YEAR(TODAY())-E133, {0;8;11;16;21;27}, {1;2;3;4;5;6}))</f>
        <v/>
      </c>
    </row>
    <row r="134" spans="2:11" x14ac:dyDescent="0.25">
      <c r="B134" s="25" t="str">
        <f>IF(D134="", "", SUBTOTAL(3, $D$2:D134))</f>
        <v/>
      </c>
      <c r="C134" s="137"/>
      <c r="D134" s="139"/>
      <c r="E134" s="141"/>
      <c r="F134" s="145"/>
      <c r="G134" s="143"/>
      <c r="H134" s="23" t="str">
        <f t="shared" ca="1" si="2"/>
        <v/>
      </c>
      <c r="I134" s="26"/>
      <c r="K134" s="24" t="str">
        <f ca="1">IF(E134="","",LOOKUP(YEAR(TODAY())-E134, {0;8;11;16;21;27}, {1;2;3;4;5;6}))</f>
        <v/>
      </c>
    </row>
    <row r="135" spans="2:11" x14ac:dyDescent="0.25">
      <c r="B135" s="25" t="str">
        <f>IF(D135="", "", SUBTOTAL(3, $D$2:D135))</f>
        <v/>
      </c>
      <c r="C135" s="138"/>
      <c r="D135" s="140"/>
      <c r="E135" s="142"/>
      <c r="F135" s="146"/>
      <c r="G135" s="136"/>
      <c r="H135" s="23" t="str">
        <f t="shared" ca="1" si="2"/>
        <v/>
      </c>
      <c r="I135" s="26"/>
      <c r="K135" s="24" t="str">
        <f ca="1">IF(E135="","",LOOKUP(YEAR(TODAY())-E135, {0;8;11;16;21;27}, {1;2;3;4;5;6}))</f>
        <v/>
      </c>
    </row>
    <row r="136" spans="2:11" x14ac:dyDescent="0.25">
      <c r="B136" s="25" t="str">
        <f>IF(D136="", "", SUBTOTAL(3, $D$2:D136))</f>
        <v/>
      </c>
      <c r="C136" s="138"/>
      <c r="D136" s="140"/>
      <c r="E136" s="142"/>
      <c r="F136" s="146"/>
      <c r="G136" s="136"/>
      <c r="H136" s="23" t="str">
        <f t="shared" ca="1" si="2"/>
        <v/>
      </c>
      <c r="I136" s="26"/>
      <c r="K136" s="24" t="str">
        <f ca="1">IF(E136="","",LOOKUP(YEAR(TODAY())-E136, {0;8;11;16;21;27}, {1;2;3;4;5;6}))</f>
        <v/>
      </c>
    </row>
    <row r="137" spans="2:11" x14ac:dyDescent="0.25">
      <c r="B137" s="25" t="str">
        <f>IF(D137="", "", SUBTOTAL(3, $D$2:D137))</f>
        <v/>
      </c>
      <c r="C137" s="137"/>
      <c r="D137" s="139"/>
      <c r="E137" s="141"/>
      <c r="F137" s="145"/>
      <c r="G137" s="143"/>
      <c r="H137" s="23" t="str">
        <f t="shared" ca="1" si="2"/>
        <v/>
      </c>
      <c r="I137" s="26"/>
      <c r="K137" s="24" t="str">
        <f ca="1">IF(E137="","",LOOKUP(YEAR(TODAY())-E137, {0;8;11;16;21;27}, {1;2;3;4;5;6}))</f>
        <v/>
      </c>
    </row>
    <row r="138" spans="2:11" x14ac:dyDescent="0.25">
      <c r="B138" s="25" t="str">
        <f>IF(D138="", "", SUBTOTAL(3, $D$2:D138))</f>
        <v/>
      </c>
      <c r="C138" s="138"/>
      <c r="D138" s="140"/>
      <c r="E138" s="142"/>
      <c r="F138" s="146"/>
      <c r="G138" s="136"/>
      <c r="H138" s="23" t="str">
        <f t="shared" ca="1" si="2"/>
        <v/>
      </c>
      <c r="I138" s="26"/>
      <c r="K138" s="24" t="str">
        <f ca="1">IF(E138="","",LOOKUP(YEAR(TODAY())-E138, {0;8;11;16;21;27}, {1;2;3;4;5;6}))</f>
        <v/>
      </c>
    </row>
    <row r="139" spans="2:11" x14ac:dyDescent="0.25">
      <c r="B139" s="25" t="str">
        <f>IF(D139="", "", SUBTOTAL(3, $D$2:D139))</f>
        <v/>
      </c>
      <c r="C139" s="138"/>
      <c r="D139" s="140"/>
      <c r="E139" s="142"/>
      <c r="F139" s="146"/>
      <c r="G139" s="136"/>
      <c r="H139" s="23" t="str">
        <f t="shared" ca="1" si="2"/>
        <v/>
      </c>
      <c r="I139" s="26"/>
      <c r="K139" s="24" t="str">
        <f ca="1">IF(E139="","",LOOKUP(YEAR(TODAY())-E139, {0;8;11;16;21;27}, {1;2;3;4;5;6}))</f>
        <v/>
      </c>
    </row>
    <row r="140" spans="2:11" x14ac:dyDescent="0.25">
      <c r="B140" s="25" t="str">
        <f>IF(D140="", "", SUBTOTAL(3, $D$2:D140))</f>
        <v/>
      </c>
      <c r="C140" s="137"/>
      <c r="D140" s="139"/>
      <c r="E140" s="141"/>
      <c r="F140" s="145"/>
      <c r="G140" s="143"/>
      <c r="H140" s="23" t="str">
        <f t="shared" ca="1" si="2"/>
        <v/>
      </c>
      <c r="I140" s="26"/>
      <c r="K140" s="24" t="str">
        <f ca="1">IF(E140="","",LOOKUP(YEAR(TODAY())-E140, {0;8;11;16;21;27}, {1;2;3;4;5;6}))</f>
        <v/>
      </c>
    </row>
    <row r="141" spans="2:11" x14ac:dyDescent="0.25">
      <c r="B141" s="25" t="str">
        <f>IF(D141="", "", SUBTOTAL(3, $D$2:D141))</f>
        <v/>
      </c>
      <c r="C141" s="138"/>
      <c r="D141" s="140"/>
      <c r="E141" s="142"/>
      <c r="F141" s="146"/>
      <c r="G141" s="136"/>
      <c r="H141" s="23" t="str">
        <f t="shared" ca="1" si="2"/>
        <v/>
      </c>
      <c r="I141" s="26"/>
      <c r="K141" s="24" t="str">
        <f ca="1">IF(E141="","",LOOKUP(YEAR(TODAY())-E141, {0;8;11;16;21;27}, {1;2;3;4;5;6}))</f>
        <v/>
      </c>
    </row>
    <row r="142" spans="2:11" x14ac:dyDescent="0.25">
      <c r="B142" s="25" t="str">
        <f>IF(D142="", "", SUBTOTAL(3, $D$2:D142))</f>
        <v/>
      </c>
      <c r="C142" s="138"/>
      <c r="D142" s="140"/>
      <c r="E142" s="142"/>
      <c r="F142" s="146"/>
      <c r="G142" s="136"/>
      <c r="H142" s="23" t="str">
        <f t="shared" ca="1" si="2"/>
        <v/>
      </c>
      <c r="I142" s="26"/>
      <c r="K142" s="24" t="str">
        <f ca="1">IF(E142="","",LOOKUP(YEAR(TODAY())-E142, {0;8;11;16;21;27}, {1;2;3;4;5;6}))</f>
        <v/>
      </c>
    </row>
    <row r="143" spans="2:11" x14ac:dyDescent="0.25">
      <c r="B143" s="25" t="str">
        <f>IF(D143="", "", SUBTOTAL(3, $D$2:D143))</f>
        <v/>
      </c>
      <c r="C143" s="137"/>
      <c r="D143" s="139"/>
      <c r="E143" s="141"/>
      <c r="F143" s="145"/>
      <c r="G143" s="143"/>
      <c r="H143" s="23" t="str">
        <f t="shared" ca="1" si="2"/>
        <v/>
      </c>
      <c r="I143" s="26"/>
      <c r="K143" s="24" t="str">
        <f ca="1">IF(E143="","",LOOKUP(YEAR(TODAY())-E143, {0;8;11;16;21;27}, {1;2;3;4;5;6}))</f>
        <v/>
      </c>
    </row>
    <row r="144" spans="2:11" x14ac:dyDescent="0.25">
      <c r="B144" s="25" t="str">
        <f>IF(D144="", "", SUBTOTAL(3, $D$2:D144))</f>
        <v/>
      </c>
      <c r="C144" s="138"/>
      <c r="D144" s="140"/>
      <c r="E144" s="142"/>
      <c r="F144" s="146"/>
      <c r="G144" s="136"/>
      <c r="H144" s="23" t="str">
        <f t="shared" ca="1" si="2"/>
        <v/>
      </c>
      <c r="I144" s="26"/>
      <c r="K144" s="24" t="str">
        <f ca="1">IF(E144="","",LOOKUP(YEAR(TODAY())-E144, {0;8;11;16;21;27}, {1;2;3;4;5;6}))</f>
        <v/>
      </c>
    </row>
    <row r="145" spans="2:11" x14ac:dyDescent="0.25">
      <c r="B145" s="25" t="str">
        <f>IF(D145="", "", SUBTOTAL(3, $D$2:D145))</f>
        <v/>
      </c>
      <c r="C145" s="138"/>
      <c r="D145" s="140"/>
      <c r="E145" s="142"/>
      <c r="F145" s="146"/>
      <c r="G145" s="136"/>
      <c r="H145" s="23" t="str">
        <f t="shared" ca="1" si="2"/>
        <v/>
      </c>
      <c r="I145" s="26"/>
      <c r="K145" s="24" t="str">
        <f ca="1">IF(E145="","",LOOKUP(YEAR(TODAY())-E145, {0;8;11;16;21;27}, {1;2;3;4;5;6}))</f>
        <v/>
      </c>
    </row>
    <row r="146" spans="2:11" x14ac:dyDescent="0.25">
      <c r="B146" s="25" t="str">
        <f>IF(D146="", "", SUBTOTAL(3, $D$2:D146))</f>
        <v/>
      </c>
      <c r="C146" s="137"/>
      <c r="D146" s="139"/>
      <c r="E146" s="141"/>
      <c r="F146" s="145"/>
      <c r="G146" s="143"/>
      <c r="H146" s="23" t="str">
        <f t="shared" ca="1" si="2"/>
        <v/>
      </c>
      <c r="I146" s="26"/>
      <c r="K146" s="24" t="str">
        <f ca="1">IF(E146="","",LOOKUP(YEAR(TODAY())-E146, {0;8;11;16;21;27}, {1;2;3;4;5;6}))</f>
        <v/>
      </c>
    </row>
    <row r="147" spans="2:11" x14ac:dyDescent="0.25">
      <c r="B147" s="25" t="str">
        <f>IF(D147="", "", SUBTOTAL(3, $D$2:D147))</f>
        <v/>
      </c>
      <c r="C147" s="138"/>
      <c r="D147" s="140"/>
      <c r="E147" s="142"/>
      <c r="F147" s="146"/>
      <c r="G147" s="136"/>
      <c r="H147" s="23" t="str">
        <f t="shared" ca="1" si="2"/>
        <v/>
      </c>
      <c r="I147" s="26"/>
      <c r="K147" s="24" t="str">
        <f ca="1">IF(E147="","",LOOKUP(YEAR(TODAY())-E147, {0;8;11;16;21;27}, {1;2;3;4;5;6}))</f>
        <v/>
      </c>
    </row>
    <row r="148" spans="2:11" x14ac:dyDescent="0.25">
      <c r="B148" s="25" t="str">
        <f>IF(D148="", "", SUBTOTAL(3, $D$2:D148))</f>
        <v/>
      </c>
      <c r="C148" s="138"/>
      <c r="D148" s="140"/>
      <c r="E148" s="142"/>
      <c r="F148" s="146"/>
      <c r="G148" s="136"/>
      <c r="H148" s="23" t="str">
        <f t="shared" ca="1" si="2"/>
        <v/>
      </c>
      <c r="I148" s="26"/>
      <c r="K148" s="24" t="str">
        <f ca="1">IF(E148="","",LOOKUP(YEAR(TODAY())-E148, {0;8;11;16;21;27}, {1;2;3;4;5;6}))</f>
        <v/>
      </c>
    </row>
    <row r="149" spans="2:11" x14ac:dyDescent="0.25">
      <c r="B149" s="25" t="str">
        <f>IF(D149="", "", SUBTOTAL(3, $D$2:D149))</f>
        <v/>
      </c>
      <c r="C149" s="137"/>
      <c r="D149" s="139"/>
      <c r="E149" s="141"/>
      <c r="F149" s="145"/>
      <c r="G149" s="143"/>
      <c r="H149" s="23" t="str">
        <f t="shared" ca="1" si="2"/>
        <v/>
      </c>
      <c r="I149" s="26"/>
      <c r="K149" s="24" t="str">
        <f ca="1">IF(E149="","",LOOKUP(YEAR(TODAY())-E149, {0;8;11;16;21;27}, {1;2;3;4;5;6}))</f>
        <v/>
      </c>
    </row>
    <row r="150" spans="2:11" x14ac:dyDescent="0.25">
      <c r="B150" s="25" t="str">
        <f>IF(D150="", "", SUBTOTAL(3, $D$2:D150))</f>
        <v/>
      </c>
      <c r="C150" s="138"/>
      <c r="D150" s="140"/>
      <c r="E150" s="142"/>
      <c r="F150" s="146"/>
      <c r="G150" s="136"/>
      <c r="H150" s="23" t="str">
        <f t="shared" ca="1" si="2"/>
        <v/>
      </c>
      <c r="I150" s="26"/>
      <c r="K150" s="24" t="str">
        <f ca="1">IF(E150="","",LOOKUP(YEAR(TODAY())-E150, {0;8;11;16;21;27}, {1;2;3;4;5;6}))</f>
        <v/>
      </c>
    </row>
    <row r="151" spans="2:11" x14ac:dyDescent="0.25">
      <c r="B151" s="25" t="str">
        <f>IF(D151="", "", SUBTOTAL(3, $D$2:D151))</f>
        <v/>
      </c>
      <c r="C151" s="138"/>
      <c r="D151" s="140"/>
      <c r="E151" s="142"/>
      <c r="F151" s="146"/>
      <c r="G151" s="136"/>
      <c r="H151" s="23" t="str">
        <f t="shared" ca="1" si="2"/>
        <v/>
      </c>
      <c r="I151" s="26"/>
      <c r="K151" s="24" t="str">
        <f ca="1">IF(E151="","",LOOKUP(YEAR(TODAY())-E151, {0;8;11;16;21;27}, {1;2;3;4;5;6}))</f>
        <v/>
      </c>
    </row>
    <row r="152" spans="2:11" x14ac:dyDescent="0.25">
      <c r="B152" s="25" t="str">
        <f>IF(D152="", "", SUBTOTAL(3, $D$2:D152))</f>
        <v/>
      </c>
      <c r="C152" s="137"/>
      <c r="D152" s="139"/>
      <c r="E152" s="141"/>
      <c r="F152" s="145"/>
      <c r="G152" s="143"/>
      <c r="H152" s="23" t="str">
        <f t="shared" ca="1" si="2"/>
        <v/>
      </c>
      <c r="I152" s="26"/>
      <c r="K152" s="24" t="str">
        <f ca="1">IF(E152="","",LOOKUP(YEAR(TODAY())-E152, {0;8;11;16;21;27}, {1;2;3;4;5;6}))</f>
        <v/>
      </c>
    </row>
    <row r="153" spans="2:11" x14ac:dyDescent="0.25">
      <c r="B153" s="25" t="str">
        <f>IF(D153="", "", SUBTOTAL(3, $D$2:D153))</f>
        <v/>
      </c>
      <c r="C153" s="138"/>
      <c r="D153" s="140"/>
      <c r="E153" s="142"/>
      <c r="F153" s="146"/>
      <c r="G153" s="136"/>
      <c r="H153" s="23" t="str">
        <f t="shared" ca="1" si="2"/>
        <v/>
      </c>
      <c r="I153" s="26"/>
      <c r="K153" s="24" t="str">
        <f ca="1">IF(E153="","",LOOKUP(YEAR(TODAY())-E153, {0;8;11;16;21;27}, {1;2;3;4;5;6}))</f>
        <v/>
      </c>
    </row>
    <row r="154" spans="2:11" x14ac:dyDescent="0.25">
      <c r="B154" s="25" t="str">
        <f>IF(D154="", "", SUBTOTAL(3, $D$2:D154))</f>
        <v/>
      </c>
      <c r="C154" s="138"/>
      <c r="D154" s="140"/>
      <c r="E154" s="142"/>
      <c r="F154" s="146"/>
      <c r="G154" s="136"/>
      <c r="H154" s="23" t="str">
        <f t="shared" ca="1" si="2"/>
        <v/>
      </c>
      <c r="I154" s="26"/>
      <c r="K154" s="24" t="str">
        <f ca="1">IF(E154="","",LOOKUP(YEAR(TODAY())-E154, {0;8;11;16;21;27}, {1;2;3;4;5;6}))</f>
        <v/>
      </c>
    </row>
    <row r="155" spans="2:11" x14ac:dyDescent="0.25">
      <c r="B155" s="25" t="str">
        <f>IF(D155="", "", SUBTOTAL(3, $D$2:D155))</f>
        <v/>
      </c>
      <c r="C155" s="137"/>
      <c r="D155" s="139"/>
      <c r="E155" s="141"/>
      <c r="F155" s="145"/>
      <c r="G155" s="143"/>
      <c r="H155" s="23" t="str">
        <f t="shared" ca="1" si="2"/>
        <v/>
      </c>
      <c r="I155" s="26"/>
      <c r="K155" s="24" t="str">
        <f ca="1">IF(E155="","",LOOKUP(YEAR(TODAY())-E155, {0;8;11;16;21;27}, {1;2;3;4;5;6}))</f>
        <v/>
      </c>
    </row>
    <row r="156" spans="2:11" x14ac:dyDescent="0.25">
      <c r="B156" s="25" t="str">
        <f>IF(D156="", "", SUBTOTAL(3, $D$2:D156))</f>
        <v/>
      </c>
      <c r="C156" s="138"/>
      <c r="D156" s="140"/>
      <c r="E156" s="142"/>
      <c r="F156" s="146"/>
      <c r="G156" s="136"/>
      <c r="H156" s="23" t="str">
        <f t="shared" ca="1" si="2"/>
        <v/>
      </c>
      <c r="I156" s="26"/>
      <c r="K156" s="24" t="str">
        <f ca="1">IF(E156="","",LOOKUP(YEAR(TODAY())-E156, {0;8;11;16;21;27}, {1;2;3;4;5;6}))</f>
        <v/>
      </c>
    </row>
    <row r="157" spans="2:11" x14ac:dyDescent="0.25">
      <c r="B157" s="25" t="str">
        <f>IF(D157="", "", SUBTOTAL(3, $D$2:D157))</f>
        <v/>
      </c>
      <c r="C157" s="138"/>
      <c r="D157" s="140"/>
      <c r="E157" s="142"/>
      <c r="F157" s="146"/>
      <c r="G157" s="136"/>
      <c r="H157" s="23" t="str">
        <f t="shared" ca="1" si="2"/>
        <v/>
      </c>
      <c r="I157" s="26"/>
      <c r="K157" s="24" t="str">
        <f ca="1">IF(E157="","",LOOKUP(YEAR(TODAY())-E157, {0;8;11;16;21;27}, {1;2;3;4;5;6}))</f>
        <v/>
      </c>
    </row>
    <row r="158" spans="2:11" x14ac:dyDescent="0.25">
      <c r="B158" s="25" t="str">
        <f>IF(D158="", "", SUBTOTAL(3, $D$2:D158))</f>
        <v/>
      </c>
      <c r="C158" s="137"/>
      <c r="D158" s="139"/>
      <c r="E158" s="141"/>
      <c r="F158" s="145"/>
      <c r="G158" s="143"/>
      <c r="H158" s="23" t="str">
        <f t="shared" ca="1" si="2"/>
        <v/>
      </c>
      <c r="I158" s="26"/>
      <c r="K158" s="24" t="str">
        <f ca="1">IF(E158="","",LOOKUP(YEAR(TODAY())-E158, {0;8;11;16;21;27}, {1;2;3;4;5;6}))</f>
        <v/>
      </c>
    </row>
    <row r="159" spans="2:11" x14ac:dyDescent="0.25">
      <c r="B159" s="25" t="str">
        <f>IF(D159="", "", SUBTOTAL(3, $D$2:D159))</f>
        <v/>
      </c>
      <c r="C159" s="138"/>
      <c r="D159" s="140"/>
      <c r="E159" s="142"/>
      <c r="F159" s="146"/>
      <c r="G159" s="136"/>
      <c r="H159" s="23" t="str">
        <f t="shared" ca="1" si="2"/>
        <v/>
      </c>
      <c r="I159" s="26"/>
      <c r="K159" s="24" t="str">
        <f ca="1">IF(E159="","",LOOKUP(YEAR(TODAY())-E159, {0;8;11;16;21;27}, {1;2;3;4;5;6}))</f>
        <v/>
      </c>
    </row>
    <row r="160" spans="2:11" x14ac:dyDescent="0.25">
      <c r="B160" s="25" t="str">
        <f>IF(D160="", "", SUBTOTAL(3, $D$2:D160))</f>
        <v/>
      </c>
      <c r="C160" s="138"/>
      <c r="D160" s="140"/>
      <c r="E160" s="142"/>
      <c r="F160" s="146"/>
      <c r="G160" s="136"/>
      <c r="H160" s="23" t="str">
        <f t="shared" ca="1" si="2"/>
        <v/>
      </c>
      <c r="I160" s="26"/>
      <c r="K160" s="24" t="str">
        <f ca="1">IF(E160="","",LOOKUP(YEAR(TODAY())-E160, {0;8;11;16;21;27}, {1;2;3;4;5;6}))</f>
        <v/>
      </c>
    </row>
    <row r="161" spans="2:11" x14ac:dyDescent="0.25">
      <c r="B161" s="25" t="str">
        <f>IF(D161="", "", SUBTOTAL(3, $D$2:D161))</f>
        <v/>
      </c>
      <c r="C161" s="137"/>
      <c r="D161" s="139"/>
      <c r="E161" s="141"/>
      <c r="F161" s="145"/>
      <c r="G161" s="143"/>
      <c r="H161" s="23" t="str">
        <f t="shared" ca="1" si="2"/>
        <v/>
      </c>
      <c r="I161" s="26"/>
      <c r="K161" s="24" t="str">
        <f ca="1">IF(E161="","",LOOKUP(YEAR(TODAY())-E161, {0;8;11;16;21;27}, {1;2;3;4;5;6}))</f>
        <v/>
      </c>
    </row>
    <row r="162" spans="2:11" x14ac:dyDescent="0.25">
      <c r="B162" s="25" t="str">
        <f>IF(D162="", "", SUBTOTAL(3, $D$2:D162))</f>
        <v/>
      </c>
      <c r="C162" s="138"/>
      <c r="D162" s="140"/>
      <c r="E162" s="142"/>
      <c r="F162" s="146"/>
      <c r="G162" s="136"/>
      <c r="H162" s="23" t="str">
        <f t="shared" ca="1" si="2"/>
        <v/>
      </c>
      <c r="I162" s="26"/>
      <c r="K162" s="24" t="str">
        <f ca="1">IF(E162="","",LOOKUP(YEAR(TODAY())-E162, {0;8;11;16;21;27}, {1;2;3;4;5;6}))</f>
        <v/>
      </c>
    </row>
    <row r="163" spans="2:11" x14ac:dyDescent="0.25">
      <c r="B163" s="25" t="str">
        <f>IF(D163="", "", SUBTOTAL(3, $D$2:D163))</f>
        <v/>
      </c>
      <c r="C163" s="138"/>
      <c r="D163" s="140"/>
      <c r="E163" s="142"/>
      <c r="F163" s="146"/>
      <c r="G163" s="136"/>
      <c r="H163" s="23" t="str">
        <f t="shared" ca="1" si="2"/>
        <v/>
      </c>
      <c r="I163" s="26"/>
      <c r="K163" s="24" t="str">
        <f ca="1">IF(E163="","",LOOKUP(YEAR(TODAY())-E163, {0;8;11;16;21;27}, {1;2;3;4;5;6}))</f>
        <v/>
      </c>
    </row>
    <row r="164" spans="2:11" x14ac:dyDescent="0.25">
      <c r="B164" s="25" t="str">
        <f>IF(D164="", "", SUBTOTAL(3, $D$2:D164))</f>
        <v/>
      </c>
      <c r="C164" s="137"/>
      <c r="D164" s="139"/>
      <c r="E164" s="141"/>
      <c r="F164" s="145"/>
      <c r="G164" s="143"/>
      <c r="H164" s="23" t="str">
        <f t="shared" ca="1" si="2"/>
        <v/>
      </c>
      <c r="I164" s="26"/>
      <c r="K164" s="24" t="str">
        <f ca="1">IF(E164="","",LOOKUP(YEAR(TODAY())-E164, {0;8;11;16;21;27}, {1;2;3;4;5;6}))</f>
        <v/>
      </c>
    </row>
    <row r="165" spans="2:11" x14ac:dyDescent="0.25">
      <c r="B165" s="25" t="str">
        <f>IF(D165="", "", SUBTOTAL(3, $D$2:D165))</f>
        <v/>
      </c>
      <c r="C165" s="138"/>
      <c r="D165" s="140"/>
      <c r="E165" s="142"/>
      <c r="F165" s="146"/>
      <c r="G165" s="136"/>
      <c r="H165" s="23" t="str">
        <f t="shared" ca="1" si="2"/>
        <v/>
      </c>
      <c r="I165" s="26"/>
      <c r="K165" s="24" t="str">
        <f ca="1">IF(E165="","",LOOKUP(YEAR(TODAY())-E165, {0;8;11;16;21;27}, {1;2;3;4;5;6}))</f>
        <v/>
      </c>
    </row>
    <row r="166" spans="2:11" x14ac:dyDescent="0.25">
      <c r="B166" s="25" t="str">
        <f>IF(D166="", "", SUBTOTAL(3, $D$2:D166))</f>
        <v/>
      </c>
      <c r="C166" s="138"/>
      <c r="D166" s="140"/>
      <c r="E166" s="142"/>
      <c r="F166" s="146"/>
      <c r="G166" s="136"/>
      <c r="H166" s="23" t="str">
        <f t="shared" ca="1" si="2"/>
        <v/>
      </c>
      <c r="I166" s="26"/>
      <c r="K166" s="24" t="str">
        <f ca="1">IF(E166="","",LOOKUP(YEAR(TODAY())-E166, {0;8;11;16;21;27}, {1;2;3;4;5;6}))</f>
        <v/>
      </c>
    </row>
    <row r="167" spans="2:11" x14ac:dyDescent="0.25">
      <c r="B167" s="25" t="str">
        <f>IF(D167="", "", SUBTOTAL(3, $D$2:D167))</f>
        <v/>
      </c>
      <c r="C167" s="137"/>
      <c r="D167" s="139"/>
      <c r="E167" s="141"/>
      <c r="F167" s="145"/>
      <c r="G167" s="143"/>
      <c r="H167" s="23" t="str">
        <f t="shared" ca="1" si="2"/>
        <v/>
      </c>
      <c r="I167" s="26"/>
      <c r="K167" s="24" t="str">
        <f ca="1">IF(E167="","",LOOKUP(YEAR(TODAY())-E167, {0;8;11;16;21;27}, {1;2;3;4;5;6}))</f>
        <v/>
      </c>
    </row>
    <row r="168" spans="2:11" x14ac:dyDescent="0.25">
      <c r="B168" s="25" t="str">
        <f>IF(D168="", "", SUBTOTAL(3, $D$2:D168))</f>
        <v/>
      </c>
      <c r="C168" s="138"/>
      <c r="D168" s="140"/>
      <c r="E168" s="142"/>
      <c r="F168" s="146"/>
      <c r="G168" s="136"/>
      <c r="H168" s="23" t="str">
        <f t="shared" ca="1" si="2"/>
        <v/>
      </c>
      <c r="I168" s="26"/>
      <c r="K168" s="24" t="str">
        <f ca="1">IF(E168="","",LOOKUP(YEAR(TODAY())-E168, {0;8;11;16;21;27}, {1;2;3;4;5;6}))</f>
        <v/>
      </c>
    </row>
    <row r="169" spans="2:11" x14ac:dyDescent="0.25">
      <c r="B169" s="25" t="str">
        <f>IF(D169="", "", SUBTOTAL(3, $D$2:D169))</f>
        <v/>
      </c>
      <c r="C169" s="138"/>
      <c r="D169" s="140"/>
      <c r="E169" s="142"/>
      <c r="F169" s="146"/>
      <c r="G169" s="136"/>
      <c r="H169" s="23" t="str">
        <f t="shared" ca="1" si="2"/>
        <v/>
      </c>
      <c r="I169" s="26"/>
      <c r="K169" s="24" t="str">
        <f ca="1">IF(E169="","",LOOKUP(YEAR(TODAY())-E169, {0;8;11;16;21;27}, {1;2;3;4;5;6}))</f>
        <v/>
      </c>
    </row>
    <row r="170" spans="2:11" x14ac:dyDescent="0.25">
      <c r="B170" s="25" t="str">
        <f>IF(D170="", "", SUBTOTAL(3, $D$2:D170))</f>
        <v/>
      </c>
      <c r="C170" s="137"/>
      <c r="D170" s="139"/>
      <c r="E170" s="141"/>
      <c r="F170" s="145"/>
      <c r="G170" s="143"/>
      <c r="H170" s="23" t="str">
        <f t="shared" ca="1" si="2"/>
        <v/>
      </c>
      <c r="I170" s="26"/>
      <c r="K170" s="24" t="str">
        <f ca="1">IF(E170="","",LOOKUP(YEAR(TODAY())-E170, {0;8;11;16;21;27}, {1;2;3;4;5;6}))</f>
        <v/>
      </c>
    </row>
    <row r="171" spans="2:11" x14ac:dyDescent="0.25">
      <c r="B171" s="25" t="str">
        <f>IF(D171="", "", SUBTOTAL(3, $D$2:D171))</f>
        <v/>
      </c>
      <c r="C171" s="138"/>
      <c r="D171" s="140"/>
      <c r="E171" s="142"/>
      <c r="F171" s="146"/>
      <c r="G171" s="136"/>
      <c r="H171" s="23" t="str">
        <f t="shared" ca="1" si="2"/>
        <v/>
      </c>
      <c r="I171" s="26"/>
      <c r="K171" s="24" t="str">
        <f ca="1">IF(E171="","",LOOKUP(YEAR(TODAY())-E171, {0;8;11;16;21;27}, {1;2;3;4;5;6}))</f>
        <v/>
      </c>
    </row>
    <row r="172" spans="2:11" x14ac:dyDescent="0.25">
      <c r="B172" s="25" t="str">
        <f>IF(D172="", "", SUBTOTAL(3, $D$2:D172))</f>
        <v/>
      </c>
      <c r="C172" s="138"/>
      <c r="D172" s="140"/>
      <c r="E172" s="142"/>
      <c r="F172" s="146"/>
      <c r="G172" s="136"/>
      <c r="H172" s="23" t="str">
        <f t="shared" ca="1" si="2"/>
        <v/>
      </c>
      <c r="I172" s="26"/>
      <c r="K172" s="24" t="str">
        <f ca="1">IF(E172="","",LOOKUP(YEAR(TODAY())-E172, {0;8;11;16;21;27}, {1;2;3;4;5;6}))</f>
        <v/>
      </c>
    </row>
    <row r="173" spans="2:11" x14ac:dyDescent="0.25">
      <c r="B173" s="25" t="str">
        <f>IF(D173="", "", SUBTOTAL(3, $D$2:D173))</f>
        <v/>
      </c>
      <c r="C173" s="137"/>
      <c r="D173" s="139"/>
      <c r="E173" s="141"/>
      <c r="F173" s="145"/>
      <c r="G173" s="143"/>
      <c r="H173" s="23" t="str">
        <f t="shared" ca="1" si="2"/>
        <v/>
      </c>
      <c r="I173" s="26"/>
      <c r="K173" s="24" t="str">
        <f ca="1">IF(E173="","",LOOKUP(YEAR(TODAY())-E173, {0;8;11;16;21;27}, {1;2;3;4;5;6}))</f>
        <v/>
      </c>
    </row>
    <row r="174" spans="2:11" x14ac:dyDescent="0.25">
      <c r="B174" s="25" t="str">
        <f>IF(D174="", "", SUBTOTAL(3, $D$2:D174))</f>
        <v/>
      </c>
      <c r="C174" s="138"/>
      <c r="D174" s="140"/>
      <c r="E174" s="142"/>
      <c r="F174" s="146"/>
      <c r="G174" s="136"/>
      <c r="H174" s="23" t="str">
        <f t="shared" ca="1" si="2"/>
        <v/>
      </c>
      <c r="I174" s="26"/>
      <c r="K174" s="24" t="str">
        <f ca="1">IF(E174="","",LOOKUP(YEAR(TODAY())-E174, {0;8;11;16;21;27}, {1;2;3;4;5;6}))</f>
        <v/>
      </c>
    </row>
    <row r="175" spans="2:11" x14ac:dyDescent="0.25">
      <c r="B175" s="25" t="str">
        <f>IF(D175="", "", SUBTOTAL(3, $D$2:D175))</f>
        <v/>
      </c>
      <c r="C175" s="138"/>
      <c r="D175" s="140"/>
      <c r="E175" s="142"/>
      <c r="F175" s="146"/>
      <c r="G175" s="136"/>
      <c r="H175" s="23" t="str">
        <f t="shared" ca="1" si="2"/>
        <v/>
      </c>
      <c r="I175" s="26"/>
      <c r="K175" s="24" t="str">
        <f ca="1">IF(E175="","",LOOKUP(YEAR(TODAY())-E175, {0;8;11;16;21;27}, {1;2;3;4;5;6}))</f>
        <v/>
      </c>
    </row>
    <row r="176" spans="2:11" x14ac:dyDescent="0.25">
      <c r="B176" s="25" t="str">
        <f>IF(D176="", "", SUBTOTAL(3, $D$2:D176))</f>
        <v/>
      </c>
      <c r="C176" s="137"/>
      <c r="D176" s="139"/>
      <c r="E176" s="141"/>
      <c r="F176" s="145"/>
      <c r="G176" s="143"/>
      <c r="H176" s="23" t="str">
        <f t="shared" ca="1" si="2"/>
        <v/>
      </c>
      <c r="I176" s="26"/>
      <c r="K176" s="24" t="str">
        <f ca="1">IF(E176="","",LOOKUP(YEAR(TODAY())-E176, {0;8;11;16;21;27}, {1;2;3;4;5;6}))</f>
        <v/>
      </c>
    </row>
    <row r="177" spans="2:11" x14ac:dyDescent="0.25">
      <c r="B177" s="25" t="str">
        <f>IF(D177="", "", SUBTOTAL(3, $D$2:D177))</f>
        <v/>
      </c>
      <c r="C177" s="138"/>
      <c r="D177" s="140"/>
      <c r="E177" s="142"/>
      <c r="F177" s="146"/>
      <c r="G177" s="136"/>
      <c r="H177" s="23" t="str">
        <f t="shared" ca="1" si="2"/>
        <v/>
      </c>
      <c r="I177" s="26"/>
      <c r="K177" s="24" t="str">
        <f ca="1">IF(E177="","",LOOKUP(YEAR(TODAY())-E177, {0;8;11;16;21;27}, {1;2;3;4;5;6}))</f>
        <v/>
      </c>
    </row>
    <row r="178" spans="2:11" x14ac:dyDescent="0.25">
      <c r="B178" s="25" t="str">
        <f>IF(D178="", "", SUBTOTAL(3, $D$2:D178))</f>
        <v/>
      </c>
      <c r="C178" s="138"/>
      <c r="D178" s="140"/>
      <c r="E178" s="142"/>
      <c r="F178" s="146"/>
      <c r="G178" s="136"/>
      <c r="H178" s="23" t="str">
        <f t="shared" ca="1" si="2"/>
        <v/>
      </c>
      <c r="I178" s="26"/>
      <c r="K178" s="24" t="str">
        <f ca="1">IF(E178="","",LOOKUP(YEAR(TODAY())-E178, {0;8;11;16;21;27}, {1;2;3;4;5;6}))</f>
        <v/>
      </c>
    </row>
    <row r="179" spans="2:11" x14ac:dyDescent="0.25">
      <c r="B179" s="25" t="str">
        <f>IF(D179="", "", SUBTOTAL(3, $D$2:D179))</f>
        <v/>
      </c>
      <c r="C179" s="137"/>
      <c r="D179" s="139"/>
      <c r="E179" s="141"/>
      <c r="F179" s="145"/>
      <c r="G179" s="143"/>
      <c r="H179" s="23" t="str">
        <f t="shared" ca="1" si="2"/>
        <v/>
      </c>
      <c r="I179" s="26"/>
      <c r="K179" s="24" t="str">
        <f ca="1">IF(E179="","",LOOKUP(YEAR(TODAY())-E179, {0;8;11;16;21;27}, {1;2;3;4;5;6}))</f>
        <v/>
      </c>
    </row>
    <row r="180" spans="2:11" x14ac:dyDescent="0.25">
      <c r="B180" s="25" t="str">
        <f>IF(D180="", "", SUBTOTAL(3, $D$2:D180))</f>
        <v/>
      </c>
      <c r="C180" s="138"/>
      <c r="D180" s="140"/>
      <c r="E180" s="142"/>
      <c r="F180" s="146"/>
      <c r="G180" s="136"/>
      <c r="H180" s="23" t="str">
        <f t="shared" ca="1" si="2"/>
        <v/>
      </c>
      <c r="I180" s="26"/>
      <c r="K180" s="24" t="str">
        <f ca="1">IF(E180="","",LOOKUP(YEAR(TODAY())-E180, {0;8;11;16;21;27}, {1;2;3;4;5;6}))</f>
        <v/>
      </c>
    </row>
    <row r="181" spans="2:11" x14ac:dyDescent="0.25">
      <c r="B181" s="25" t="str">
        <f>IF(D181="", "", SUBTOTAL(3, $D$2:D181))</f>
        <v/>
      </c>
      <c r="C181" s="138"/>
      <c r="D181" s="140"/>
      <c r="E181" s="142"/>
      <c r="F181" s="146"/>
      <c r="G181" s="136"/>
      <c r="H181" s="23" t="str">
        <f t="shared" ca="1" si="2"/>
        <v/>
      </c>
      <c r="I181" s="26"/>
      <c r="K181" s="24" t="str">
        <f ca="1">IF(E181="","",LOOKUP(YEAR(TODAY())-E181, {0;8;11;16;21;27}, {1;2;3;4;5;6}))</f>
        <v/>
      </c>
    </row>
    <row r="182" spans="2:11" x14ac:dyDescent="0.25">
      <c r="B182" s="25" t="str">
        <f>IF(D182="", "", SUBTOTAL(3, $D$2:D182))</f>
        <v/>
      </c>
      <c r="C182" s="137"/>
      <c r="D182" s="139"/>
      <c r="E182" s="141"/>
      <c r="F182" s="145"/>
      <c r="G182" s="143"/>
      <c r="H182" s="23" t="str">
        <f t="shared" ca="1" si="2"/>
        <v/>
      </c>
      <c r="I182" s="26"/>
      <c r="K182" s="24" t="str">
        <f ca="1">IF(E182="","",LOOKUP(YEAR(TODAY())-E182, {0;8;11;16;21;27}, {1;2;3;4;5;6}))</f>
        <v/>
      </c>
    </row>
    <row r="183" spans="2:11" x14ac:dyDescent="0.25">
      <c r="B183" s="25" t="str">
        <f>IF(D183="", "", SUBTOTAL(3, $D$2:D183))</f>
        <v/>
      </c>
      <c r="C183" s="138"/>
      <c r="D183" s="140"/>
      <c r="E183" s="142"/>
      <c r="F183" s="146"/>
      <c r="G183" s="136"/>
      <c r="H183" s="23" t="str">
        <f t="shared" ca="1" si="2"/>
        <v/>
      </c>
      <c r="I183" s="26"/>
      <c r="K183" s="24" t="str">
        <f ca="1">IF(E183="","",LOOKUP(YEAR(TODAY())-E183, {0;8;11;16;21;27}, {1;2;3;4;5;6}))</f>
        <v/>
      </c>
    </row>
    <row r="184" spans="2:11" x14ac:dyDescent="0.25">
      <c r="B184" s="25" t="str">
        <f>IF(D184="", "", SUBTOTAL(3, $D$2:D184))</f>
        <v/>
      </c>
      <c r="C184" s="138"/>
      <c r="D184" s="140"/>
      <c r="E184" s="142"/>
      <c r="F184" s="146"/>
      <c r="G184" s="136"/>
      <c r="H184" s="23" t="str">
        <f t="shared" ca="1" si="2"/>
        <v/>
      </c>
      <c r="I184" s="26"/>
      <c r="K184" s="24" t="str">
        <f ca="1">IF(E184="","",LOOKUP(YEAR(TODAY())-E184, {0;8;11;16;21;27}, {1;2;3;4;5;6}))</f>
        <v/>
      </c>
    </row>
    <row r="185" spans="2:11" x14ac:dyDescent="0.25">
      <c r="B185" s="25" t="str">
        <f>IF(D185="", "", SUBTOTAL(3, $D$2:D185))</f>
        <v/>
      </c>
      <c r="C185" s="137"/>
      <c r="D185" s="139"/>
      <c r="E185" s="141"/>
      <c r="F185" s="145"/>
      <c r="G185" s="143"/>
      <c r="H185" s="23" t="str">
        <f t="shared" ca="1" si="2"/>
        <v/>
      </c>
      <c r="I185" s="26"/>
      <c r="K185" s="24" t="str">
        <f ca="1">IF(E185="","",LOOKUP(YEAR(TODAY())-E185, {0;8;11;16;21;27}, {1;2;3;4;5;6}))</f>
        <v/>
      </c>
    </row>
    <row r="186" spans="2:11" x14ac:dyDescent="0.25">
      <c r="B186" s="25" t="str">
        <f>IF(D186="", "", SUBTOTAL(3, $D$2:D186))</f>
        <v/>
      </c>
      <c r="C186" s="138"/>
      <c r="D186" s="140"/>
      <c r="E186" s="142"/>
      <c r="F186" s="146"/>
      <c r="G186" s="136"/>
      <c r="H186" s="23" t="str">
        <f t="shared" ca="1" si="2"/>
        <v/>
      </c>
      <c r="I186" s="26"/>
      <c r="K186" s="24" t="str">
        <f ca="1">IF(E186="","",LOOKUP(YEAR(TODAY())-E186, {0;8;11;16;21;27}, {1;2;3;4;5;6}))</f>
        <v/>
      </c>
    </row>
    <row r="187" spans="2:11" x14ac:dyDescent="0.25">
      <c r="B187" s="25" t="str">
        <f>IF(D187="", "", SUBTOTAL(3, $D$2:D187))</f>
        <v/>
      </c>
      <c r="C187" s="138"/>
      <c r="D187" s="140"/>
      <c r="E187" s="142"/>
      <c r="F187" s="146"/>
      <c r="G187" s="136"/>
      <c r="H187" s="23" t="str">
        <f t="shared" ca="1" si="2"/>
        <v/>
      </c>
      <c r="I187" s="26"/>
      <c r="K187" s="24" t="str">
        <f ca="1">IF(E187="","",LOOKUP(YEAR(TODAY())-E187, {0;8;11;16;21;27}, {1;2;3;4;5;6}))</f>
        <v/>
      </c>
    </row>
    <row r="188" spans="2:11" x14ac:dyDescent="0.25">
      <c r="B188" s="25" t="str">
        <f>IF(D188="", "", SUBTOTAL(3, $D$2:D188))</f>
        <v/>
      </c>
      <c r="C188" s="137"/>
      <c r="D188" s="139"/>
      <c r="E188" s="141"/>
      <c r="F188" s="145"/>
      <c r="G188" s="143"/>
      <c r="H188" s="23" t="str">
        <f t="shared" ca="1" si="2"/>
        <v/>
      </c>
      <c r="I188" s="26"/>
      <c r="K188" s="24" t="str">
        <f ca="1">IF(E188="","",LOOKUP(YEAR(TODAY())-E188, {0;8;11;16;21;27}, {1;2;3;4;5;6}))</f>
        <v/>
      </c>
    </row>
    <row r="189" spans="2:11" x14ac:dyDescent="0.25">
      <c r="B189" s="25" t="str">
        <f>IF(D189="", "", SUBTOTAL(3, $D$2:D189))</f>
        <v/>
      </c>
      <c r="C189" s="138"/>
      <c r="D189" s="140"/>
      <c r="E189" s="142"/>
      <c r="F189" s="146"/>
      <c r="G189" s="136"/>
      <c r="H189" s="23" t="str">
        <f t="shared" ca="1" si="2"/>
        <v/>
      </c>
      <c r="I189" s="26"/>
      <c r="K189" s="24" t="str">
        <f ca="1">IF(E189="","",LOOKUP(YEAR(TODAY())-E189, {0;8;11;16;21;27}, {1;2;3;4;5;6}))</f>
        <v/>
      </c>
    </row>
    <row r="190" spans="2:11" x14ac:dyDescent="0.25">
      <c r="B190" s="25" t="str">
        <f>IF(D190="", "", SUBTOTAL(3, $D$2:D190))</f>
        <v/>
      </c>
      <c r="C190" s="138"/>
      <c r="D190" s="140"/>
      <c r="E190" s="142"/>
      <c r="F190" s="146"/>
      <c r="G190" s="136"/>
      <c r="H190" s="23" t="str">
        <f t="shared" ca="1" si="2"/>
        <v/>
      </c>
      <c r="I190" s="26"/>
      <c r="K190" s="24" t="str">
        <f ca="1">IF(E190="","",LOOKUP(YEAR(TODAY())-E190, {0;8;11;16;21;27}, {1;2;3;4;5;6}))</f>
        <v/>
      </c>
    </row>
    <row r="191" spans="2:11" x14ac:dyDescent="0.25">
      <c r="B191" s="25" t="str">
        <f>IF(D191="", "", SUBTOTAL(3, $D$2:D191))</f>
        <v/>
      </c>
      <c r="C191" s="137"/>
      <c r="D191" s="139"/>
      <c r="E191" s="141"/>
      <c r="F191" s="145"/>
      <c r="G191" s="143"/>
      <c r="H191" s="23" t="str">
        <f t="shared" ca="1" si="2"/>
        <v/>
      </c>
      <c r="I191" s="26"/>
      <c r="K191" s="24" t="str">
        <f ca="1">IF(E191="","",LOOKUP(YEAR(TODAY())-E191, {0;8;11;16;21;27}, {1;2;3;4;5;6}))</f>
        <v/>
      </c>
    </row>
    <row r="192" spans="2:11" x14ac:dyDescent="0.25">
      <c r="B192" s="25" t="str">
        <f>IF(D192="", "", SUBTOTAL(3, $D$2:D192))</f>
        <v/>
      </c>
      <c r="C192" s="138"/>
      <c r="D192" s="140"/>
      <c r="E192" s="142"/>
      <c r="F192" s="146"/>
      <c r="G192" s="136"/>
      <c r="H192" s="23" t="str">
        <f t="shared" ca="1" si="2"/>
        <v/>
      </c>
      <c r="I192" s="26"/>
      <c r="K192" s="24" t="str">
        <f ca="1">IF(E192="","",LOOKUP(YEAR(TODAY())-E192, {0;8;11;16;21;27}, {1;2;3;4;5;6}))</f>
        <v/>
      </c>
    </row>
    <row r="193" spans="2:11" x14ac:dyDescent="0.25">
      <c r="B193" s="25" t="str">
        <f>IF(D193="", "", SUBTOTAL(3, $D$2:D193))</f>
        <v/>
      </c>
      <c r="C193" s="138"/>
      <c r="D193" s="140"/>
      <c r="E193" s="142"/>
      <c r="F193" s="146"/>
      <c r="G193" s="136"/>
      <c r="H193" s="23" t="str">
        <f t="shared" ca="1" si="2"/>
        <v/>
      </c>
      <c r="I193" s="26"/>
      <c r="K193" s="24" t="str">
        <f ca="1">IF(E193="","",LOOKUP(YEAR(TODAY())-E193, {0;8;11;16;21;27}, {1;2;3;4;5;6}))</f>
        <v/>
      </c>
    </row>
    <row r="194" spans="2:11" x14ac:dyDescent="0.25">
      <c r="B194" s="25" t="str">
        <f>IF(D194="", "", SUBTOTAL(3, $D$2:D194))</f>
        <v/>
      </c>
      <c r="C194" s="137"/>
      <c r="D194" s="139"/>
      <c r="E194" s="141"/>
      <c r="F194" s="145"/>
      <c r="G194" s="143"/>
      <c r="H194" s="23" t="str">
        <f t="shared" ca="1" si="2"/>
        <v/>
      </c>
      <c r="I194" s="26"/>
      <c r="K194" s="24" t="str">
        <f ca="1">IF(E194="","",LOOKUP(YEAR(TODAY())-E194, {0;8;11;16;21;27}, {1;2;3;4;5;6}))</f>
        <v/>
      </c>
    </row>
    <row r="195" spans="2:11" x14ac:dyDescent="0.25">
      <c r="B195" s="25" t="str">
        <f>IF(D195="", "", SUBTOTAL(3, $D$2:D195))</f>
        <v/>
      </c>
      <c r="C195" s="138"/>
      <c r="D195" s="140"/>
      <c r="E195" s="142"/>
      <c r="F195" s="146"/>
      <c r="G195" s="136"/>
      <c r="H195" s="23" t="str">
        <f t="shared" ref="H195:H258" ca="1" si="3">IF(E195="","",IF(YEAR(TODAY())-E195&lt;5,"",IF(YEAR(TODAY())-E195&lt;=6,IF(F195="Jeseník","B","A"),IF(YEAR(TODAY())-E195&lt;=19,IF(G195="ano",IF(F195="Jeseník","D","C"),IF(F195="Jeseník","B","A")),IF(G195="ano","E",IF(F195="Jeseník","F",""))))))</f>
        <v/>
      </c>
      <c r="I195" s="26"/>
      <c r="K195" s="24" t="str">
        <f ca="1">IF(E195="","",LOOKUP(YEAR(TODAY())-E195, {0;8;11;16;21;27}, {1;2;3;4;5;6}))</f>
        <v/>
      </c>
    </row>
    <row r="196" spans="2:11" x14ac:dyDescent="0.25">
      <c r="B196" s="25" t="str">
        <f>IF(D196="", "", SUBTOTAL(3, $D$2:D196))</f>
        <v/>
      </c>
      <c r="C196" s="138"/>
      <c r="D196" s="140"/>
      <c r="E196" s="142"/>
      <c r="F196" s="146"/>
      <c r="G196" s="136"/>
      <c r="H196" s="23" t="str">
        <f t="shared" ca="1" si="3"/>
        <v/>
      </c>
      <c r="I196" s="26"/>
      <c r="K196" s="24" t="str">
        <f ca="1">IF(E196="","",LOOKUP(YEAR(TODAY())-E196, {0;8;11;16;21;27}, {1;2;3;4;5;6}))</f>
        <v/>
      </c>
    </row>
    <row r="197" spans="2:11" x14ac:dyDescent="0.25">
      <c r="B197" s="25" t="str">
        <f>IF(D197="", "", SUBTOTAL(3, $D$2:D197))</f>
        <v/>
      </c>
      <c r="C197" s="137"/>
      <c r="D197" s="139"/>
      <c r="E197" s="141"/>
      <c r="F197" s="145"/>
      <c r="G197" s="143"/>
      <c r="H197" s="23" t="str">
        <f t="shared" ca="1" si="3"/>
        <v/>
      </c>
      <c r="I197" s="26"/>
      <c r="K197" s="24" t="str">
        <f ca="1">IF(E197="","",LOOKUP(YEAR(TODAY())-E197, {0;8;11;16;21;27}, {1;2;3;4;5;6}))</f>
        <v/>
      </c>
    </row>
    <row r="198" spans="2:11" x14ac:dyDescent="0.25">
      <c r="B198" s="25" t="str">
        <f>IF(D198="", "", SUBTOTAL(3, $D$2:D198))</f>
        <v/>
      </c>
      <c r="C198" s="138"/>
      <c r="D198" s="140"/>
      <c r="E198" s="142"/>
      <c r="F198" s="146"/>
      <c r="G198" s="136"/>
      <c r="H198" s="23" t="str">
        <f t="shared" ca="1" si="3"/>
        <v/>
      </c>
      <c r="I198" s="26"/>
      <c r="K198" s="24" t="str">
        <f ca="1">IF(E198="","",LOOKUP(YEAR(TODAY())-E198, {0;8;11;16;21;27}, {1;2;3;4;5;6}))</f>
        <v/>
      </c>
    </row>
    <row r="199" spans="2:11" x14ac:dyDescent="0.25">
      <c r="B199" s="25" t="str">
        <f>IF(D199="", "", SUBTOTAL(3, $D$2:D199))</f>
        <v/>
      </c>
      <c r="C199" s="138"/>
      <c r="D199" s="140"/>
      <c r="E199" s="142"/>
      <c r="F199" s="146"/>
      <c r="G199" s="136"/>
      <c r="H199" s="23" t="str">
        <f t="shared" ca="1" si="3"/>
        <v/>
      </c>
      <c r="I199" s="26"/>
      <c r="K199" s="24" t="str">
        <f ca="1">IF(E199="","",LOOKUP(YEAR(TODAY())-E199, {0;8;11;16;21;27}, {1;2;3;4;5;6}))</f>
        <v/>
      </c>
    </row>
    <row r="200" spans="2:11" x14ac:dyDescent="0.25">
      <c r="B200" s="25" t="str">
        <f>IF(D200="", "", SUBTOTAL(3, $D$2:D200))</f>
        <v/>
      </c>
      <c r="C200" s="137"/>
      <c r="D200" s="139"/>
      <c r="E200" s="141"/>
      <c r="F200" s="145"/>
      <c r="G200" s="143"/>
      <c r="H200" s="23" t="str">
        <f t="shared" ca="1" si="3"/>
        <v/>
      </c>
      <c r="I200" s="26"/>
      <c r="K200" s="24" t="str">
        <f ca="1">IF(E200="","",LOOKUP(YEAR(TODAY())-E200, {0;8;11;16;21;27}, {1;2;3;4;5;6}))</f>
        <v/>
      </c>
    </row>
    <row r="201" spans="2:11" x14ac:dyDescent="0.25">
      <c r="B201" s="25" t="str">
        <f>IF(D201="", "", SUBTOTAL(3, $D$2:D201))</f>
        <v/>
      </c>
      <c r="C201" s="138"/>
      <c r="D201" s="140"/>
      <c r="E201" s="142"/>
      <c r="F201" s="146"/>
      <c r="G201" s="136"/>
      <c r="H201" s="23" t="str">
        <f t="shared" ca="1" si="3"/>
        <v/>
      </c>
      <c r="I201" s="26"/>
      <c r="K201" s="24" t="str">
        <f ca="1">IF(E201="","",LOOKUP(YEAR(TODAY())-E201, {0;8;11;16;21;27}, {1;2;3;4;5;6}))</f>
        <v/>
      </c>
    </row>
    <row r="202" spans="2:11" x14ac:dyDescent="0.25">
      <c r="B202" s="25" t="str">
        <f>IF(D202="", "", SUBTOTAL(3, $D$2:D202))</f>
        <v/>
      </c>
      <c r="C202" s="138"/>
      <c r="D202" s="140"/>
      <c r="E202" s="142"/>
      <c r="F202" s="146"/>
      <c r="G202" s="136"/>
      <c r="H202" s="23" t="str">
        <f t="shared" ca="1" si="3"/>
        <v/>
      </c>
      <c r="I202" s="26"/>
      <c r="K202" s="24" t="str">
        <f ca="1">IF(E202="","",LOOKUP(YEAR(TODAY())-E202, {0;8;11;16;21;27}, {1;2;3;4;5;6}))</f>
        <v/>
      </c>
    </row>
    <row r="203" spans="2:11" x14ac:dyDescent="0.25">
      <c r="B203" s="25" t="str">
        <f>IF(D203="", "", SUBTOTAL(3, $D$2:D203))</f>
        <v/>
      </c>
      <c r="C203" s="137"/>
      <c r="D203" s="139"/>
      <c r="E203" s="141"/>
      <c r="F203" s="145"/>
      <c r="G203" s="143"/>
      <c r="H203" s="23" t="str">
        <f t="shared" ca="1" si="3"/>
        <v/>
      </c>
      <c r="I203" s="26"/>
      <c r="K203" s="24" t="str">
        <f ca="1">IF(E203="","",LOOKUP(YEAR(TODAY())-E203, {0;8;11;16;21;27}, {1;2;3;4;5;6}))</f>
        <v/>
      </c>
    </row>
    <row r="204" spans="2:11" x14ac:dyDescent="0.25">
      <c r="B204" s="25" t="str">
        <f>IF(D204="", "", SUBTOTAL(3, $D$2:D204))</f>
        <v/>
      </c>
      <c r="C204" s="138"/>
      <c r="D204" s="140"/>
      <c r="E204" s="142"/>
      <c r="F204" s="146"/>
      <c r="G204" s="136"/>
      <c r="H204" s="23" t="str">
        <f t="shared" ca="1" si="3"/>
        <v/>
      </c>
      <c r="I204" s="26"/>
      <c r="K204" s="24" t="str">
        <f ca="1">IF(E204="","",LOOKUP(YEAR(TODAY())-E204, {0;8;11;16;21;27}, {1;2;3;4;5;6}))</f>
        <v/>
      </c>
    </row>
    <row r="205" spans="2:11" x14ac:dyDescent="0.25">
      <c r="B205" s="25" t="str">
        <f>IF(D205="", "", SUBTOTAL(3, $D$2:D205))</f>
        <v/>
      </c>
      <c r="C205" s="138"/>
      <c r="D205" s="140"/>
      <c r="E205" s="142"/>
      <c r="F205" s="146"/>
      <c r="G205" s="136"/>
      <c r="H205" s="23" t="str">
        <f t="shared" ca="1" si="3"/>
        <v/>
      </c>
      <c r="I205" s="26"/>
      <c r="K205" s="24" t="str">
        <f ca="1">IF(E205="","",LOOKUP(YEAR(TODAY())-E205, {0;8;11;16;21;27}, {1;2;3;4;5;6}))</f>
        <v/>
      </c>
    </row>
    <row r="206" spans="2:11" x14ac:dyDescent="0.25">
      <c r="B206" s="25" t="str">
        <f>IF(D206="", "", SUBTOTAL(3, $D$2:D206))</f>
        <v/>
      </c>
      <c r="C206" s="137"/>
      <c r="D206" s="139"/>
      <c r="E206" s="141"/>
      <c r="F206" s="145"/>
      <c r="G206" s="143"/>
      <c r="H206" s="23" t="str">
        <f t="shared" ca="1" si="3"/>
        <v/>
      </c>
      <c r="I206" s="26"/>
      <c r="K206" s="24" t="str">
        <f ca="1">IF(E206="","",LOOKUP(YEAR(TODAY())-E206, {0;8;11;16;21;27}, {1;2;3;4;5;6}))</f>
        <v/>
      </c>
    </row>
    <row r="207" spans="2:11" x14ac:dyDescent="0.25">
      <c r="B207" s="25" t="str">
        <f>IF(D207="", "", SUBTOTAL(3, $D$2:D207))</f>
        <v/>
      </c>
      <c r="C207" s="138"/>
      <c r="D207" s="140"/>
      <c r="E207" s="142"/>
      <c r="F207" s="146"/>
      <c r="G207" s="136"/>
      <c r="H207" s="23" t="str">
        <f t="shared" ca="1" si="3"/>
        <v/>
      </c>
      <c r="I207" s="26"/>
      <c r="K207" s="24" t="str">
        <f ca="1">IF(E207="","",LOOKUP(YEAR(TODAY())-E207, {0;8;11;16;21;27}, {1;2;3;4;5;6}))</f>
        <v/>
      </c>
    </row>
    <row r="208" spans="2:11" x14ac:dyDescent="0.25">
      <c r="B208" s="25" t="str">
        <f>IF(D208="", "", SUBTOTAL(3, $D$2:D208))</f>
        <v/>
      </c>
      <c r="C208" s="138"/>
      <c r="D208" s="140"/>
      <c r="E208" s="142"/>
      <c r="F208" s="146"/>
      <c r="G208" s="136"/>
      <c r="H208" s="23" t="str">
        <f t="shared" ca="1" si="3"/>
        <v/>
      </c>
      <c r="I208" s="26"/>
      <c r="K208" s="24" t="str">
        <f ca="1">IF(E208="","",LOOKUP(YEAR(TODAY())-E208, {0;8;11;16;21;27}, {1;2;3;4;5;6}))</f>
        <v/>
      </c>
    </row>
    <row r="209" spans="2:11" x14ac:dyDescent="0.25">
      <c r="B209" s="25" t="str">
        <f>IF(D209="", "", SUBTOTAL(3, $D$2:D209))</f>
        <v/>
      </c>
      <c r="C209" s="137"/>
      <c r="D209" s="139"/>
      <c r="E209" s="141"/>
      <c r="F209" s="145"/>
      <c r="G209" s="143"/>
      <c r="H209" s="23" t="str">
        <f t="shared" ca="1" si="3"/>
        <v/>
      </c>
      <c r="I209" s="26"/>
      <c r="K209" s="24" t="str">
        <f ca="1">IF(E209="","",LOOKUP(YEAR(TODAY())-E209, {0;8;11;16;21;27}, {1;2;3;4;5;6}))</f>
        <v/>
      </c>
    </row>
    <row r="210" spans="2:11" x14ac:dyDescent="0.25">
      <c r="B210" s="25" t="str">
        <f>IF(D210="", "", SUBTOTAL(3, $D$2:D210))</f>
        <v/>
      </c>
      <c r="C210" s="138"/>
      <c r="D210" s="140"/>
      <c r="E210" s="142"/>
      <c r="F210" s="146"/>
      <c r="G210" s="136"/>
      <c r="H210" s="23" t="str">
        <f t="shared" ca="1" si="3"/>
        <v/>
      </c>
      <c r="I210" s="26"/>
      <c r="K210" s="24" t="str">
        <f ca="1">IF(E210="","",LOOKUP(YEAR(TODAY())-E210, {0;8;11;16;21;27}, {1;2;3;4;5;6}))</f>
        <v/>
      </c>
    </row>
    <row r="211" spans="2:11" x14ac:dyDescent="0.25">
      <c r="B211" s="25" t="str">
        <f>IF(D211="", "", SUBTOTAL(3, $D$2:D211))</f>
        <v/>
      </c>
      <c r="C211" s="138"/>
      <c r="D211" s="140"/>
      <c r="E211" s="142"/>
      <c r="F211" s="146"/>
      <c r="G211" s="136"/>
      <c r="H211" s="23" t="str">
        <f t="shared" ca="1" si="3"/>
        <v/>
      </c>
      <c r="I211" s="26"/>
      <c r="K211" s="24" t="str">
        <f ca="1">IF(E211="","",LOOKUP(YEAR(TODAY())-E211, {0;8;11;16;21;27}, {1;2;3;4;5;6}))</f>
        <v/>
      </c>
    </row>
    <row r="212" spans="2:11" x14ac:dyDescent="0.25">
      <c r="B212" s="25" t="str">
        <f>IF(D212="", "", SUBTOTAL(3, $D$2:D212))</f>
        <v/>
      </c>
      <c r="C212" s="137"/>
      <c r="D212" s="139"/>
      <c r="E212" s="141"/>
      <c r="F212" s="145"/>
      <c r="G212" s="143"/>
      <c r="H212" s="23" t="str">
        <f t="shared" ca="1" si="3"/>
        <v/>
      </c>
      <c r="I212" s="26"/>
      <c r="K212" s="24" t="str">
        <f ca="1">IF(E212="","",LOOKUP(YEAR(TODAY())-E212, {0;8;11;16;21;27}, {1;2;3;4;5;6}))</f>
        <v/>
      </c>
    </row>
    <row r="213" spans="2:11" x14ac:dyDescent="0.25">
      <c r="B213" s="25" t="str">
        <f>IF(D213="", "", SUBTOTAL(3, $D$2:D213))</f>
        <v/>
      </c>
      <c r="C213" s="138"/>
      <c r="D213" s="140"/>
      <c r="E213" s="142"/>
      <c r="F213" s="146"/>
      <c r="G213" s="136"/>
      <c r="H213" s="23" t="str">
        <f t="shared" ca="1" si="3"/>
        <v/>
      </c>
      <c r="I213" s="26"/>
      <c r="K213" s="24" t="str">
        <f ca="1">IF(E213="","",LOOKUP(YEAR(TODAY())-E213, {0;8;11;16;21;27}, {1;2;3;4;5;6}))</f>
        <v/>
      </c>
    </row>
    <row r="214" spans="2:11" x14ac:dyDescent="0.25">
      <c r="B214" s="25" t="str">
        <f>IF(D214="", "", SUBTOTAL(3, $D$2:D214))</f>
        <v/>
      </c>
      <c r="C214" s="138"/>
      <c r="D214" s="140"/>
      <c r="E214" s="142"/>
      <c r="F214" s="146"/>
      <c r="G214" s="136"/>
      <c r="H214" s="23" t="str">
        <f t="shared" ca="1" si="3"/>
        <v/>
      </c>
      <c r="I214" s="26"/>
      <c r="K214" s="24" t="str">
        <f ca="1">IF(E214="","",LOOKUP(YEAR(TODAY())-E214, {0;8;11;16;21;27}, {1;2;3;4;5;6}))</f>
        <v/>
      </c>
    </row>
    <row r="215" spans="2:11" x14ac:dyDescent="0.25">
      <c r="B215" s="25" t="str">
        <f>IF(D215="", "", SUBTOTAL(3, $D$2:D215))</f>
        <v/>
      </c>
      <c r="C215" s="137"/>
      <c r="D215" s="139"/>
      <c r="E215" s="141"/>
      <c r="F215" s="145"/>
      <c r="G215" s="143"/>
      <c r="H215" s="23" t="str">
        <f t="shared" ca="1" si="3"/>
        <v/>
      </c>
      <c r="I215" s="26"/>
      <c r="K215" s="24" t="str">
        <f ca="1">IF(E215="","",LOOKUP(YEAR(TODAY())-E215, {0;8;11;16;21;27}, {1;2;3;4;5;6}))</f>
        <v/>
      </c>
    </row>
    <row r="216" spans="2:11" x14ac:dyDescent="0.25">
      <c r="B216" s="25" t="str">
        <f>IF(D216="", "", SUBTOTAL(3, $D$2:D216))</f>
        <v/>
      </c>
      <c r="C216" s="138"/>
      <c r="D216" s="140"/>
      <c r="E216" s="142"/>
      <c r="F216" s="146"/>
      <c r="G216" s="136"/>
      <c r="H216" s="23" t="str">
        <f t="shared" ca="1" si="3"/>
        <v/>
      </c>
      <c r="I216" s="26"/>
      <c r="K216" s="24" t="str">
        <f ca="1">IF(E216="","",LOOKUP(YEAR(TODAY())-E216, {0;8;11;16;21;27}, {1;2;3;4;5;6}))</f>
        <v/>
      </c>
    </row>
    <row r="217" spans="2:11" x14ac:dyDescent="0.25">
      <c r="B217" s="25" t="str">
        <f>IF(D217="", "", SUBTOTAL(3, $D$2:D217))</f>
        <v/>
      </c>
      <c r="C217" s="138"/>
      <c r="D217" s="140"/>
      <c r="E217" s="142"/>
      <c r="F217" s="146"/>
      <c r="G217" s="136"/>
      <c r="H217" s="23" t="str">
        <f t="shared" ca="1" si="3"/>
        <v/>
      </c>
      <c r="I217" s="26"/>
      <c r="K217" s="24" t="str">
        <f ca="1">IF(E217="","",LOOKUP(YEAR(TODAY())-E217, {0;8;11;16;21;27}, {1;2;3;4;5;6}))</f>
        <v/>
      </c>
    </row>
    <row r="218" spans="2:11" x14ac:dyDescent="0.25">
      <c r="B218" s="25" t="str">
        <f>IF(D218="", "", SUBTOTAL(3, $D$2:D218))</f>
        <v/>
      </c>
      <c r="C218" s="137"/>
      <c r="D218" s="139"/>
      <c r="E218" s="141"/>
      <c r="F218" s="145"/>
      <c r="G218" s="143"/>
      <c r="H218" s="23" t="str">
        <f t="shared" ca="1" si="3"/>
        <v/>
      </c>
      <c r="I218" s="26"/>
      <c r="K218" s="24" t="str">
        <f ca="1">IF(E218="","",LOOKUP(YEAR(TODAY())-E218, {0;8;11;16;21;27}, {1;2;3;4;5;6}))</f>
        <v/>
      </c>
    </row>
    <row r="219" spans="2:11" x14ac:dyDescent="0.25">
      <c r="B219" s="25" t="str">
        <f>IF(D219="", "", SUBTOTAL(3, $D$2:D219))</f>
        <v/>
      </c>
      <c r="C219" s="138"/>
      <c r="D219" s="140"/>
      <c r="E219" s="142"/>
      <c r="F219" s="146"/>
      <c r="G219" s="136"/>
      <c r="H219" s="23" t="str">
        <f t="shared" ca="1" si="3"/>
        <v/>
      </c>
      <c r="I219" s="26"/>
      <c r="K219" s="24" t="str">
        <f ca="1">IF(E219="","",LOOKUP(YEAR(TODAY())-E219, {0;8;11;16;21;27}, {1;2;3;4;5;6}))</f>
        <v/>
      </c>
    </row>
    <row r="220" spans="2:11" x14ac:dyDescent="0.25">
      <c r="B220" s="25" t="str">
        <f>IF(D220="", "", SUBTOTAL(3, $D$2:D220))</f>
        <v/>
      </c>
      <c r="C220" s="138"/>
      <c r="D220" s="140"/>
      <c r="E220" s="142"/>
      <c r="F220" s="146"/>
      <c r="G220" s="136"/>
      <c r="H220" s="23" t="str">
        <f t="shared" ca="1" si="3"/>
        <v/>
      </c>
      <c r="I220" s="26"/>
      <c r="K220" s="24" t="str">
        <f ca="1">IF(E220="","",LOOKUP(YEAR(TODAY())-E220, {0;8;11;16;21;27}, {1;2;3;4;5;6}))</f>
        <v/>
      </c>
    </row>
    <row r="221" spans="2:11" x14ac:dyDescent="0.25">
      <c r="B221" s="25" t="str">
        <f>IF(D221="", "", SUBTOTAL(3, $D$2:D221))</f>
        <v/>
      </c>
      <c r="C221" s="137"/>
      <c r="D221" s="139"/>
      <c r="E221" s="141"/>
      <c r="F221" s="145"/>
      <c r="G221" s="143"/>
      <c r="H221" s="23" t="str">
        <f t="shared" ca="1" si="3"/>
        <v/>
      </c>
      <c r="I221" s="26"/>
      <c r="K221" s="24" t="str">
        <f ca="1">IF(E221="","",LOOKUP(YEAR(TODAY())-E221, {0;8;11;16;21;27}, {1;2;3;4;5;6}))</f>
        <v/>
      </c>
    </row>
    <row r="222" spans="2:11" x14ac:dyDescent="0.25">
      <c r="B222" s="25" t="str">
        <f>IF(D222="", "", SUBTOTAL(3, $D$2:D222))</f>
        <v/>
      </c>
      <c r="C222" s="138"/>
      <c r="D222" s="140"/>
      <c r="E222" s="142"/>
      <c r="F222" s="146"/>
      <c r="G222" s="136"/>
      <c r="H222" s="23" t="str">
        <f t="shared" ca="1" si="3"/>
        <v/>
      </c>
      <c r="I222" s="26"/>
      <c r="K222" s="24" t="str">
        <f ca="1">IF(E222="","",LOOKUP(YEAR(TODAY())-E222, {0;8;11;16;21;27}, {1;2;3;4;5;6}))</f>
        <v/>
      </c>
    </row>
    <row r="223" spans="2:11" x14ac:dyDescent="0.25">
      <c r="B223" s="25" t="str">
        <f>IF(D223="", "", SUBTOTAL(3, $D$2:D223))</f>
        <v/>
      </c>
      <c r="C223" s="138"/>
      <c r="D223" s="140"/>
      <c r="E223" s="142"/>
      <c r="F223" s="146"/>
      <c r="G223" s="136"/>
      <c r="H223" s="23" t="str">
        <f t="shared" ca="1" si="3"/>
        <v/>
      </c>
      <c r="I223" s="26"/>
      <c r="K223" s="24" t="str">
        <f ca="1">IF(E223="","",LOOKUP(YEAR(TODAY())-E223, {0;8;11;16;21;27}, {1;2;3;4;5;6}))</f>
        <v/>
      </c>
    </row>
    <row r="224" spans="2:11" x14ac:dyDescent="0.25">
      <c r="B224" s="25" t="str">
        <f>IF(D224="", "", SUBTOTAL(3, $D$2:D224))</f>
        <v/>
      </c>
      <c r="C224" s="137"/>
      <c r="D224" s="139"/>
      <c r="E224" s="141"/>
      <c r="F224" s="145"/>
      <c r="G224" s="143"/>
      <c r="H224" s="23" t="str">
        <f t="shared" ca="1" si="3"/>
        <v/>
      </c>
      <c r="I224" s="26"/>
      <c r="K224" s="24" t="str">
        <f ca="1">IF(E224="","",LOOKUP(YEAR(TODAY())-E224, {0;8;11;16;21;27}, {1;2;3;4;5;6}))</f>
        <v/>
      </c>
    </row>
    <row r="225" spans="2:11" x14ac:dyDescent="0.25">
      <c r="B225" s="25" t="str">
        <f>IF(D225="", "", SUBTOTAL(3, $D$2:D225))</f>
        <v/>
      </c>
      <c r="C225" s="138"/>
      <c r="D225" s="140"/>
      <c r="E225" s="142"/>
      <c r="F225" s="146"/>
      <c r="G225" s="136"/>
      <c r="H225" s="23" t="str">
        <f t="shared" ca="1" si="3"/>
        <v/>
      </c>
      <c r="I225" s="26"/>
      <c r="K225" s="24" t="str">
        <f ca="1">IF(E225="","",LOOKUP(YEAR(TODAY())-E225, {0;8;11;16;21;27}, {1;2;3;4;5;6}))</f>
        <v/>
      </c>
    </row>
    <row r="226" spans="2:11" x14ac:dyDescent="0.25">
      <c r="B226" s="25" t="str">
        <f>IF(D226="", "", SUBTOTAL(3, $D$2:D226))</f>
        <v/>
      </c>
      <c r="C226" s="138"/>
      <c r="D226" s="140"/>
      <c r="E226" s="142"/>
      <c r="F226" s="146"/>
      <c r="G226" s="136"/>
      <c r="H226" s="23" t="str">
        <f t="shared" ca="1" si="3"/>
        <v/>
      </c>
      <c r="I226" s="26"/>
      <c r="K226" s="24" t="str">
        <f ca="1">IF(E226="","",LOOKUP(YEAR(TODAY())-E226, {0;8;11;16;21;27}, {1;2;3;4;5;6}))</f>
        <v/>
      </c>
    </row>
    <row r="227" spans="2:11" x14ac:dyDescent="0.25">
      <c r="B227" s="25" t="str">
        <f>IF(D227="", "", SUBTOTAL(3, $D$2:D227))</f>
        <v/>
      </c>
      <c r="C227" s="137"/>
      <c r="D227" s="139"/>
      <c r="E227" s="141"/>
      <c r="F227" s="145"/>
      <c r="G227" s="143"/>
      <c r="H227" s="23" t="str">
        <f t="shared" ca="1" si="3"/>
        <v/>
      </c>
      <c r="I227" s="26"/>
      <c r="K227" s="24" t="str">
        <f ca="1">IF(E227="","",LOOKUP(YEAR(TODAY())-E227, {0;8;11;16;21;27}, {1;2;3;4;5;6}))</f>
        <v/>
      </c>
    </row>
    <row r="228" spans="2:11" x14ac:dyDescent="0.25">
      <c r="B228" s="25" t="str">
        <f>IF(D228="", "", SUBTOTAL(3, $D$2:D228))</f>
        <v/>
      </c>
      <c r="C228" s="138"/>
      <c r="D228" s="140"/>
      <c r="E228" s="142"/>
      <c r="F228" s="146"/>
      <c r="G228" s="136"/>
      <c r="H228" s="23" t="str">
        <f t="shared" ca="1" si="3"/>
        <v/>
      </c>
      <c r="I228" s="26"/>
      <c r="K228" s="24" t="str">
        <f ca="1">IF(E228="","",LOOKUP(YEAR(TODAY())-E228, {0;8;11;16;21;27}, {1;2;3;4;5;6}))</f>
        <v/>
      </c>
    </row>
    <row r="229" spans="2:11" x14ac:dyDescent="0.25">
      <c r="B229" s="25" t="str">
        <f>IF(D229="", "", SUBTOTAL(3, $D$2:D229))</f>
        <v/>
      </c>
      <c r="C229" s="138"/>
      <c r="D229" s="140"/>
      <c r="E229" s="142"/>
      <c r="F229" s="146"/>
      <c r="G229" s="136"/>
      <c r="H229" s="23" t="str">
        <f t="shared" ca="1" si="3"/>
        <v/>
      </c>
      <c r="I229" s="26"/>
      <c r="K229" s="24" t="str">
        <f ca="1">IF(E229="","",LOOKUP(YEAR(TODAY())-E229, {0;8;11;16;21;27}, {1;2;3;4;5;6}))</f>
        <v/>
      </c>
    </row>
    <row r="230" spans="2:11" x14ac:dyDescent="0.25">
      <c r="B230" s="25" t="str">
        <f>IF(D230="", "", SUBTOTAL(3, $D$2:D230))</f>
        <v/>
      </c>
      <c r="C230" s="137"/>
      <c r="D230" s="139"/>
      <c r="E230" s="141"/>
      <c r="F230" s="145"/>
      <c r="G230" s="143"/>
      <c r="H230" s="23" t="str">
        <f t="shared" ca="1" si="3"/>
        <v/>
      </c>
      <c r="I230" s="26"/>
      <c r="K230" s="24" t="str">
        <f ca="1">IF(E230="","",LOOKUP(YEAR(TODAY())-E230, {0;8;11;16;21;27}, {1;2;3;4;5;6}))</f>
        <v/>
      </c>
    </row>
    <row r="231" spans="2:11" x14ac:dyDescent="0.25">
      <c r="B231" s="25" t="str">
        <f>IF(D231="", "", SUBTOTAL(3, $D$2:D231))</f>
        <v/>
      </c>
      <c r="C231" s="138"/>
      <c r="D231" s="140"/>
      <c r="E231" s="142"/>
      <c r="F231" s="146"/>
      <c r="G231" s="136"/>
      <c r="H231" s="23" t="str">
        <f t="shared" ca="1" si="3"/>
        <v/>
      </c>
      <c r="I231" s="26"/>
      <c r="K231" s="24" t="str">
        <f ca="1">IF(E231="","",LOOKUP(YEAR(TODAY())-E231, {0;8;11;16;21;27}, {1;2;3;4;5;6}))</f>
        <v/>
      </c>
    </row>
    <row r="232" spans="2:11" x14ac:dyDescent="0.25">
      <c r="B232" s="25" t="str">
        <f>IF(D232="", "", SUBTOTAL(3, $D$2:D232))</f>
        <v/>
      </c>
      <c r="C232" s="138"/>
      <c r="D232" s="140"/>
      <c r="E232" s="142"/>
      <c r="F232" s="146"/>
      <c r="G232" s="136"/>
      <c r="H232" s="23" t="str">
        <f t="shared" ca="1" si="3"/>
        <v/>
      </c>
      <c r="I232" s="26"/>
      <c r="K232" s="24" t="str">
        <f ca="1">IF(E232="","",LOOKUP(YEAR(TODAY())-E232, {0;8;11;16;21;27}, {1;2;3;4;5;6}))</f>
        <v/>
      </c>
    </row>
    <row r="233" spans="2:11" x14ac:dyDescent="0.25">
      <c r="B233" s="25" t="str">
        <f>IF(D233="", "", SUBTOTAL(3, $D$2:D233))</f>
        <v/>
      </c>
      <c r="C233" s="137"/>
      <c r="D233" s="139"/>
      <c r="E233" s="141"/>
      <c r="F233" s="145"/>
      <c r="G233" s="143"/>
      <c r="H233" s="23" t="str">
        <f t="shared" ca="1" si="3"/>
        <v/>
      </c>
      <c r="I233" s="26"/>
      <c r="K233" s="24" t="str">
        <f ca="1">IF(E233="","",LOOKUP(YEAR(TODAY())-E233, {0;8;11;16;21;27}, {1;2;3;4;5;6}))</f>
        <v/>
      </c>
    </row>
    <row r="234" spans="2:11" x14ac:dyDescent="0.25">
      <c r="B234" s="25" t="str">
        <f>IF(D234="", "", SUBTOTAL(3, $D$2:D234))</f>
        <v/>
      </c>
      <c r="C234" s="138"/>
      <c r="D234" s="140"/>
      <c r="E234" s="142"/>
      <c r="F234" s="146"/>
      <c r="G234" s="136"/>
      <c r="H234" s="23" t="str">
        <f t="shared" ca="1" si="3"/>
        <v/>
      </c>
      <c r="I234" s="26"/>
      <c r="K234" s="24" t="str">
        <f ca="1">IF(E234="","",LOOKUP(YEAR(TODAY())-E234, {0;8;11;16;21;27}, {1;2;3;4;5;6}))</f>
        <v/>
      </c>
    </row>
    <row r="235" spans="2:11" x14ac:dyDescent="0.25">
      <c r="B235" s="25" t="str">
        <f>IF(D235="", "", SUBTOTAL(3, $D$2:D235))</f>
        <v/>
      </c>
      <c r="C235" s="138"/>
      <c r="D235" s="140"/>
      <c r="E235" s="142"/>
      <c r="F235" s="146"/>
      <c r="G235" s="136"/>
      <c r="H235" s="23" t="str">
        <f t="shared" ca="1" si="3"/>
        <v/>
      </c>
      <c r="I235" s="26"/>
      <c r="K235" s="24" t="str">
        <f ca="1">IF(E235="","",LOOKUP(YEAR(TODAY())-E235, {0;8;11;16;21;27}, {1;2;3;4;5;6}))</f>
        <v/>
      </c>
    </row>
    <row r="236" spans="2:11" x14ac:dyDescent="0.25">
      <c r="B236" s="25" t="str">
        <f>IF(D236="", "", SUBTOTAL(3, $D$2:D236))</f>
        <v/>
      </c>
      <c r="C236" s="137"/>
      <c r="D236" s="139"/>
      <c r="E236" s="141"/>
      <c r="F236" s="145"/>
      <c r="G236" s="143"/>
      <c r="H236" s="23" t="str">
        <f t="shared" ca="1" si="3"/>
        <v/>
      </c>
      <c r="I236" s="26"/>
      <c r="K236" s="24" t="str">
        <f ca="1">IF(E236="","",LOOKUP(YEAR(TODAY())-E236, {0;8;11;16;21;27}, {1;2;3;4;5;6}))</f>
        <v/>
      </c>
    </row>
    <row r="237" spans="2:11" x14ac:dyDescent="0.25">
      <c r="B237" s="25" t="str">
        <f>IF(D237="", "", SUBTOTAL(3, $D$2:D237))</f>
        <v/>
      </c>
      <c r="C237" s="138"/>
      <c r="D237" s="140"/>
      <c r="E237" s="142"/>
      <c r="F237" s="146"/>
      <c r="G237" s="136"/>
      <c r="H237" s="23" t="str">
        <f t="shared" ca="1" si="3"/>
        <v/>
      </c>
      <c r="I237" s="26"/>
      <c r="K237" s="24" t="str">
        <f ca="1">IF(E237="","",LOOKUP(YEAR(TODAY())-E237, {0;8;11;16;21;27}, {1;2;3;4;5;6}))</f>
        <v/>
      </c>
    </row>
    <row r="238" spans="2:11" x14ac:dyDescent="0.25">
      <c r="B238" s="25" t="str">
        <f>IF(D238="", "", SUBTOTAL(3, $D$2:D238))</f>
        <v/>
      </c>
      <c r="C238" s="138"/>
      <c r="D238" s="140"/>
      <c r="E238" s="142"/>
      <c r="F238" s="146"/>
      <c r="G238" s="136"/>
      <c r="H238" s="23" t="str">
        <f t="shared" ca="1" si="3"/>
        <v/>
      </c>
      <c r="I238" s="26"/>
      <c r="K238" s="24" t="str">
        <f ca="1">IF(E238="","",LOOKUP(YEAR(TODAY())-E238, {0;8;11;16;21;27}, {1;2;3;4;5;6}))</f>
        <v/>
      </c>
    </row>
    <row r="239" spans="2:11" x14ac:dyDescent="0.25">
      <c r="B239" s="25" t="str">
        <f>IF(D239="", "", SUBTOTAL(3, $D$2:D239))</f>
        <v/>
      </c>
      <c r="C239" s="137"/>
      <c r="D239" s="139"/>
      <c r="E239" s="141"/>
      <c r="F239" s="145"/>
      <c r="G239" s="143"/>
      <c r="H239" s="23" t="str">
        <f t="shared" ca="1" si="3"/>
        <v/>
      </c>
      <c r="I239" s="26"/>
      <c r="K239" s="24" t="str">
        <f ca="1">IF(E239="","",LOOKUP(YEAR(TODAY())-E239, {0;8;11;16;21;27}, {1;2;3;4;5;6}))</f>
        <v/>
      </c>
    </row>
    <row r="240" spans="2:11" x14ac:dyDescent="0.25">
      <c r="B240" s="25" t="str">
        <f>IF(D240="", "", SUBTOTAL(3, $D$2:D240))</f>
        <v/>
      </c>
      <c r="C240" s="138"/>
      <c r="D240" s="140"/>
      <c r="E240" s="142"/>
      <c r="F240" s="146"/>
      <c r="G240" s="136"/>
      <c r="H240" s="23" t="str">
        <f t="shared" ca="1" si="3"/>
        <v/>
      </c>
      <c r="I240" s="26"/>
      <c r="K240" s="24" t="str">
        <f ca="1">IF(E240="","",LOOKUP(YEAR(TODAY())-E240, {0;8;11;16;21;27}, {1;2;3;4;5;6}))</f>
        <v/>
      </c>
    </row>
    <row r="241" spans="2:11" x14ac:dyDescent="0.25">
      <c r="B241" s="25" t="str">
        <f>IF(D241="", "", SUBTOTAL(3, $D$2:D241))</f>
        <v/>
      </c>
      <c r="C241" s="138"/>
      <c r="D241" s="140"/>
      <c r="E241" s="142"/>
      <c r="F241" s="146"/>
      <c r="G241" s="136"/>
      <c r="H241" s="23" t="str">
        <f t="shared" ca="1" si="3"/>
        <v/>
      </c>
      <c r="I241" s="26"/>
      <c r="K241" s="24" t="str">
        <f ca="1">IF(E241="","",LOOKUP(YEAR(TODAY())-E241, {0;8;11;16;21;27}, {1;2;3;4;5;6}))</f>
        <v/>
      </c>
    </row>
    <row r="242" spans="2:11" x14ac:dyDescent="0.25">
      <c r="B242" s="25" t="str">
        <f>IF(D242="", "", SUBTOTAL(3, $D$2:D242))</f>
        <v/>
      </c>
      <c r="C242" s="137"/>
      <c r="D242" s="139"/>
      <c r="E242" s="141"/>
      <c r="F242" s="145"/>
      <c r="G242" s="143"/>
      <c r="H242" s="23" t="str">
        <f t="shared" ca="1" si="3"/>
        <v/>
      </c>
      <c r="I242" s="26"/>
      <c r="K242" s="24" t="str">
        <f ca="1">IF(E242="","",LOOKUP(YEAR(TODAY())-E242, {0;8;11;16;21;27}, {1;2;3;4;5;6}))</f>
        <v/>
      </c>
    </row>
    <row r="243" spans="2:11" x14ac:dyDescent="0.25">
      <c r="B243" s="25" t="str">
        <f>IF(D243="", "", SUBTOTAL(3, $D$2:D243))</f>
        <v/>
      </c>
      <c r="C243" s="138"/>
      <c r="D243" s="140"/>
      <c r="E243" s="142"/>
      <c r="F243" s="146"/>
      <c r="G243" s="136"/>
      <c r="H243" s="23" t="str">
        <f t="shared" ca="1" si="3"/>
        <v/>
      </c>
      <c r="I243" s="26"/>
      <c r="K243" s="24" t="str">
        <f ca="1">IF(E243="","",LOOKUP(YEAR(TODAY())-E243, {0;8;11;16;21;27}, {1;2;3;4;5;6}))</f>
        <v/>
      </c>
    </row>
    <row r="244" spans="2:11" x14ac:dyDescent="0.25">
      <c r="B244" s="25" t="str">
        <f>IF(D244="", "", SUBTOTAL(3, $D$2:D244))</f>
        <v/>
      </c>
      <c r="C244" s="138"/>
      <c r="D244" s="140"/>
      <c r="E244" s="142"/>
      <c r="F244" s="146"/>
      <c r="G244" s="136"/>
      <c r="H244" s="23" t="str">
        <f t="shared" ca="1" si="3"/>
        <v/>
      </c>
      <c r="I244" s="26"/>
      <c r="K244" s="24" t="str">
        <f ca="1">IF(E244="","",LOOKUP(YEAR(TODAY())-E244, {0;8;11;16;21;27}, {1;2;3;4;5;6}))</f>
        <v/>
      </c>
    </row>
    <row r="245" spans="2:11" x14ac:dyDescent="0.25">
      <c r="B245" s="25" t="str">
        <f>IF(D245="", "", SUBTOTAL(3, $D$2:D245))</f>
        <v/>
      </c>
      <c r="C245" s="137"/>
      <c r="D245" s="139"/>
      <c r="E245" s="141"/>
      <c r="F245" s="145"/>
      <c r="G245" s="143"/>
      <c r="H245" s="23" t="str">
        <f t="shared" ca="1" si="3"/>
        <v/>
      </c>
      <c r="I245" s="26"/>
      <c r="K245" s="24" t="str">
        <f ca="1">IF(E245="","",LOOKUP(YEAR(TODAY())-E245, {0;8;11;16;21;27}, {1;2;3;4;5;6}))</f>
        <v/>
      </c>
    </row>
    <row r="246" spans="2:11" x14ac:dyDescent="0.25">
      <c r="B246" s="25" t="str">
        <f>IF(D246="", "", SUBTOTAL(3, $D$2:D246))</f>
        <v/>
      </c>
      <c r="C246" s="138"/>
      <c r="D246" s="140"/>
      <c r="E246" s="142"/>
      <c r="F246" s="146"/>
      <c r="G246" s="136"/>
      <c r="H246" s="23" t="str">
        <f t="shared" ca="1" si="3"/>
        <v/>
      </c>
      <c r="I246" s="26"/>
      <c r="K246" s="24" t="str">
        <f ca="1">IF(E246="","",LOOKUP(YEAR(TODAY())-E246, {0;8;11;16;21;27}, {1;2;3;4;5;6}))</f>
        <v/>
      </c>
    </row>
    <row r="247" spans="2:11" x14ac:dyDescent="0.25">
      <c r="B247" s="25" t="str">
        <f>IF(D247="", "", SUBTOTAL(3, $D$2:D247))</f>
        <v/>
      </c>
      <c r="C247" s="138"/>
      <c r="D247" s="140"/>
      <c r="E247" s="142"/>
      <c r="F247" s="146"/>
      <c r="G247" s="136"/>
      <c r="H247" s="23" t="str">
        <f t="shared" ca="1" si="3"/>
        <v/>
      </c>
      <c r="I247" s="26"/>
      <c r="K247" s="24" t="str">
        <f ca="1">IF(E247="","",LOOKUP(YEAR(TODAY())-E247, {0;8;11;16;21;27}, {1;2;3;4;5;6}))</f>
        <v/>
      </c>
    </row>
    <row r="248" spans="2:11" x14ac:dyDescent="0.25">
      <c r="B248" s="25" t="str">
        <f>IF(D248="", "", SUBTOTAL(3, $D$2:D248))</f>
        <v/>
      </c>
      <c r="C248" s="137"/>
      <c r="D248" s="139"/>
      <c r="E248" s="141"/>
      <c r="F248" s="145"/>
      <c r="G248" s="143"/>
      <c r="H248" s="23" t="str">
        <f t="shared" ca="1" si="3"/>
        <v/>
      </c>
      <c r="I248" s="26"/>
      <c r="K248" s="24" t="str">
        <f ca="1">IF(E248="","",LOOKUP(YEAR(TODAY())-E248, {0;8;11;16;21;27}, {1;2;3;4;5;6}))</f>
        <v/>
      </c>
    </row>
    <row r="249" spans="2:11" x14ac:dyDescent="0.25">
      <c r="B249" s="25" t="str">
        <f>IF(D249="", "", SUBTOTAL(3, $D$2:D249))</f>
        <v/>
      </c>
      <c r="C249" s="138"/>
      <c r="D249" s="140"/>
      <c r="E249" s="142"/>
      <c r="F249" s="146"/>
      <c r="G249" s="136"/>
      <c r="H249" s="23" t="str">
        <f t="shared" ca="1" si="3"/>
        <v/>
      </c>
      <c r="I249" s="26"/>
      <c r="K249" s="24" t="str">
        <f ca="1">IF(E249="","",LOOKUP(YEAR(TODAY())-E249, {0;8;11;16;21;27}, {1;2;3;4;5;6}))</f>
        <v/>
      </c>
    </row>
    <row r="250" spans="2:11" x14ac:dyDescent="0.25">
      <c r="B250" s="25" t="str">
        <f>IF(D250="", "", SUBTOTAL(3, $D$2:D250))</f>
        <v/>
      </c>
      <c r="C250" s="138"/>
      <c r="D250" s="140"/>
      <c r="E250" s="142"/>
      <c r="F250" s="146"/>
      <c r="G250" s="136"/>
      <c r="H250" s="23" t="str">
        <f t="shared" ca="1" si="3"/>
        <v/>
      </c>
      <c r="I250" s="26"/>
      <c r="K250" s="24" t="str">
        <f ca="1">IF(E250="","",LOOKUP(YEAR(TODAY())-E250, {0;8;11;16;21;27}, {1;2;3;4;5;6}))</f>
        <v/>
      </c>
    </row>
    <row r="251" spans="2:11" x14ac:dyDescent="0.25">
      <c r="B251" s="25" t="str">
        <f>IF(D251="", "", SUBTOTAL(3, $D$2:D251))</f>
        <v/>
      </c>
      <c r="C251" s="137"/>
      <c r="D251" s="139"/>
      <c r="E251" s="141"/>
      <c r="F251" s="145"/>
      <c r="G251" s="143"/>
      <c r="H251" s="23" t="str">
        <f t="shared" ca="1" si="3"/>
        <v/>
      </c>
      <c r="I251" s="26"/>
      <c r="K251" s="24" t="str">
        <f ca="1">IF(E251="","",LOOKUP(YEAR(TODAY())-E251, {0;8;11;16;21;27}, {1;2;3;4;5;6}))</f>
        <v/>
      </c>
    </row>
    <row r="252" spans="2:11" x14ac:dyDescent="0.25">
      <c r="B252" s="25" t="str">
        <f>IF(D252="", "", SUBTOTAL(3, $D$2:D252))</f>
        <v/>
      </c>
      <c r="C252" s="138"/>
      <c r="D252" s="140"/>
      <c r="E252" s="142"/>
      <c r="F252" s="146"/>
      <c r="G252" s="136"/>
      <c r="H252" s="23" t="str">
        <f t="shared" ca="1" si="3"/>
        <v/>
      </c>
      <c r="I252" s="26"/>
      <c r="K252" s="24" t="str">
        <f ca="1">IF(E252="","",LOOKUP(YEAR(TODAY())-E252, {0;8;11;16;21;27}, {1;2;3;4;5;6}))</f>
        <v/>
      </c>
    </row>
    <row r="253" spans="2:11" x14ac:dyDescent="0.25">
      <c r="B253" s="25" t="str">
        <f>IF(D253="", "", SUBTOTAL(3, $D$2:D253))</f>
        <v/>
      </c>
      <c r="C253" s="138"/>
      <c r="D253" s="140"/>
      <c r="E253" s="142"/>
      <c r="F253" s="146"/>
      <c r="G253" s="136"/>
      <c r="H253" s="23" t="str">
        <f t="shared" ca="1" si="3"/>
        <v/>
      </c>
      <c r="I253" s="26"/>
      <c r="K253" s="24" t="str">
        <f ca="1">IF(E253="","",LOOKUP(YEAR(TODAY())-E253, {0;8;11;16;21;27}, {1;2;3;4;5;6}))</f>
        <v/>
      </c>
    </row>
    <row r="254" spans="2:11" x14ac:dyDescent="0.25">
      <c r="B254" s="25" t="str">
        <f>IF(D254="", "", SUBTOTAL(3, $D$2:D254))</f>
        <v/>
      </c>
      <c r="C254" s="137"/>
      <c r="D254" s="139"/>
      <c r="E254" s="141"/>
      <c r="F254" s="145"/>
      <c r="G254" s="143"/>
      <c r="H254" s="23" t="str">
        <f t="shared" ca="1" si="3"/>
        <v/>
      </c>
      <c r="I254" s="26"/>
      <c r="K254" s="24" t="str">
        <f ca="1">IF(E254="","",LOOKUP(YEAR(TODAY())-E254, {0;8;11;16;21;27}, {1;2;3;4;5;6}))</f>
        <v/>
      </c>
    </row>
    <row r="255" spans="2:11" x14ac:dyDescent="0.25">
      <c r="B255" s="25" t="str">
        <f>IF(D255="", "", SUBTOTAL(3, $D$2:D255))</f>
        <v/>
      </c>
      <c r="C255" s="138"/>
      <c r="D255" s="140"/>
      <c r="E255" s="142"/>
      <c r="F255" s="146"/>
      <c r="G255" s="136"/>
      <c r="H255" s="23" t="str">
        <f t="shared" ca="1" si="3"/>
        <v/>
      </c>
      <c r="I255" s="26"/>
      <c r="K255" s="24" t="str">
        <f ca="1">IF(E255="","",LOOKUP(YEAR(TODAY())-E255, {0;8;11;16;21;27}, {1;2;3;4;5;6}))</f>
        <v/>
      </c>
    </row>
    <row r="256" spans="2:11" x14ac:dyDescent="0.25">
      <c r="B256" s="25" t="str">
        <f>IF(D256="", "", SUBTOTAL(3, $D$2:D256))</f>
        <v/>
      </c>
      <c r="C256" s="138"/>
      <c r="D256" s="140"/>
      <c r="E256" s="142"/>
      <c r="F256" s="146"/>
      <c r="G256" s="136"/>
      <c r="H256" s="23" t="str">
        <f t="shared" ca="1" si="3"/>
        <v/>
      </c>
      <c r="I256" s="26"/>
      <c r="K256" s="24" t="str">
        <f ca="1">IF(E256="","",LOOKUP(YEAR(TODAY())-E256, {0;8;11;16;21;27}, {1;2;3;4;5;6}))</f>
        <v/>
      </c>
    </row>
    <row r="257" spans="2:11" x14ac:dyDescent="0.25">
      <c r="B257" s="25" t="str">
        <f>IF(D257="", "", SUBTOTAL(3, $D$2:D257))</f>
        <v/>
      </c>
      <c r="C257" s="137"/>
      <c r="D257" s="139"/>
      <c r="E257" s="141"/>
      <c r="F257" s="145"/>
      <c r="G257" s="143"/>
      <c r="H257" s="23" t="str">
        <f t="shared" ca="1" si="3"/>
        <v/>
      </c>
      <c r="I257" s="26"/>
      <c r="K257" s="24" t="str">
        <f ca="1">IF(E257="","",LOOKUP(YEAR(TODAY())-E257, {0;8;11;16;21;27}, {1;2;3;4;5;6}))</f>
        <v/>
      </c>
    </row>
    <row r="258" spans="2:11" x14ac:dyDescent="0.25">
      <c r="B258" s="25" t="str">
        <f>IF(D258="", "", SUBTOTAL(3, $D$2:D258))</f>
        <v/>
      </c>
      <c r="C258" s="138"/>
      <c r="D258" s="140"/>
      <c r="E258" s="142"/>
      <c r="F258" s="146"/>
      <c r="G258" s="136"/>
      <c r="H258" s="23" t="str">
        <f t="shared" ca="1" si="3"/>
        <v/>
      </c>
      <c r="I258" s="26"/>
      <c r="K258" s="24" t="str">
        <f ca="1">IF(E258="","",LOOKUP(YEAR(TODAY())-E258, {0;8;11;16;21;27}, {1;2;3;4;5;6}))</f>
        <v/>
      </c>
    </row>
    <row r="259" spans="2:11" x14ac:dyDescent="0.25">
      <c r="B259" s="25" t="str">
        <f>IF(D259="", "", SUBTOTAL(3, $D$2:D259))</f>
        <v/>
      </c>
      <c r="C259" s="138"/>
      <c r="D259" s="140"/>
      <c r="E259" s="142"/>
      <c r="F259" s="146"/>
      <c r="G259" s="136"/>
      <c r="H259" s="23" t="str">
        <f t="shared" ref="H259:H322" ca="1" si="4">IF(E259="","",IF(YEAR(TODAY())-E259&lt;5,"",IF(YEAR(TODAY())-E259&lt;=6,IF(F259="Jeseník","B","A"),IF(YEAR(TODAY())-E259&lt;=19,IF(G259="ano",IF(F259="Jeseník","D","C"),IF(F259="Jeseník","B","A")),IF(G259="ano","E",IF(F259="Jeseník","F",""))))))</f>
        <v/>
      </c>
      <c r="I259" s="26"/>
      <c r="K259" s="24" t="str">
        <f ca="1">IF(E259="","",LOOKUP(YEAR(TODAY())-E259, {0;8;11;16;21;27}, {1;2;3;4;5;6}))</f>
        <v/>
      </c>
    </row>
    <row r="260" spans="2:11" x14ac:dyDescent="0.25">
      <c r="B260" s="25" t="str">
        <f>IF(D260="", "", SUBTOTAL(3, $D$2:D260))</f>
        <v/>
      </c>
      <c r="C260" s="137"/>
      <c r="D260" s="139"/>
      <c r="E260" s="141"/>
      <c r="F260" s="145"/>
      <c r="G260" s="143"/>
      <c r="H260" s="23" t="str">
        <f t="shared" ca="1" si="4"/>
        <v/>
      </c>
      <c r="I260" s="26"/>
      <c r="K260" s="24" t="str">
        <f ca="1">IF(E260="","",LOOKUP(YEAR(TODAY())-E260, {0;8;11;16;21;27}, {1;2;3;4;5;6}))</f>
        <v/>
      </c>
    </row>
    <row r="261" spans="2:11" x14ac:dyDescent="0.25">
      <c r="B261" s="25" t="str">
        <f>IF(D261="", "", SUBTOTAL(3, $D$2:D261))</f>
        <v/>
      </c>
      <c r="C261" s="138"/>
      <c r="D261" s="140"/>
      <c r="E261" s="142"/>
      <c r="F261" s="146"/>
      <c r="G261" s="136"/>
      <c r="H261" s="23" t="str">
        <f t="shared" ca="1" si="4"/>
        <v/>
      </c>
      <c r="I261" s="26"/>
      <c r="K261" s="24" t="str">
        <f ca="1">IF(E261="","",LOOKUP(YEAR(TODAY())-E261, {0;8;11;16;21;27}, {1;2;3;4;5;6}))</f>
        <v/>
      </c>
    </row>
    <row r="262" spans="2:11" x14ac:dyDescent="0.25">
      <c r="B262" s="25" t="str">
        <f>IF(D262="", "", SUBTOTAL(3, $D$2:D262))</f>
        <v/>
      </c>
      <c r="C262" s="138"/>
      <c r="D262" s="140"/>
      <c r="E262" s="142"/>
      <c r="F262" s="146"/>
      <c r="G262" s="136"/>
      <c r="H262" s="23" t="str">
        <f t="shared" ca="1" si="4"/>
        <v/>
      </c>
      <c r="I262" s="26"/>
      <c r="K262" s="24" t="str">
        <f ca="1">IF(E262="","",LOOKUP(YEAR(TODAY())-E262, {0;8;11;16;21;27}, {1;2;3;4;5;6}))</f>
        <v/>
      </c>
    </row>
    <row r="263" spans="2:11" x14ac:dyDescent="0.25">
      <c r="B263" s="25" t="str">
        <f>IF(D263="", "", SUBTOTAL(3, $D$2:D263))</f>
        <v/>
      </c>
      <c r="C263" s="137"/>
      <c r="D263" s="139"/>
      <c r="E263" s="141"/>
      <c r="F263" s="145"/>
      <c r="G263" s="143"/>
      <c r="H263" s="23" t="str">
        <f t="shared" ca="1" si="4"/>
        <v/>
      </c>
      <c r="I263" s="26"/>
      <c r="K263" s="24" t="str">
        <f ca="1">IF(E263="","",LOOKUP(YEAR(TODAY())-E263, {0;8;11;16;21;27}, {1;2;3;4;5;6}))</f>
        <v/>
      </c>
    </row>
    <row r="264" spans="2:11" x14ac:dyDescent="0.25">
      <c r="B264" s="25" t="str">
        <f>IF(D264="", "", SUBTOTAL(3, $D$2:D264))</f>
        <v/>
      </c>
      <c r="C264" s="138"/>
      <c r="D264" s="140"/>
      <c r="E264" s="142"/>
      <c r="F264" s="146"/>
      <c r="G264" s="136"/>
      <c r="H264" s="23" t="str">
        <f t="shared" ca="1" si="4"/>
        <v/>
      </c>
      <c r="I264" s="26"/>
      <c r="K264" s="24" t="str">
        <f ca="1">IF(E264="","",LOOKUP(YEAR(TODAY())-E264, {0;8;11;16;21;27}, {1;2;3;4;5;6}))</f>
        <v/>
      </c>
    </row>
    <row r="265" spans="2:11" x14ac:dyDescent="0.25">
      <c r="B265" s="25" t="str">
        <f>IF(D265="", "", SUBTOTAL(3, $D$2:D265))</f>
        <v/>
      </c>
      <c r="C265" s="138"/>
      <c r="D265" s="140"/>
      <c r="E265" s="142"/>
      <c r="F265" s="146"/>
      <c r="G265" s="136"/>
      <c r="H265" s="23" t="str">
        <f t="shared" ca="1" si="4"/>
        <v/>
      </c>
      <c r="I265" s="26"/>
      <c r="K265" s="24" t="str">
        <f ca="1">IF(E265="","",LOOKUP(YEAR(TODAY())-E265, {0;8;11;16;21;27}, {1;2;3;4;5;6}))</f>
        <v/>
      </c>
    </row>
    <row r="266" spans="2:11" x14ac:dyDescent="0.25">
      <c r="B266" s="25" t="str">
        <f>IF(D266="", "", SUBTOTAL(3, $D$2:D266))</f>
        <v/>
      </c>
      <c r="C266" s="137"/>
      <c r="D266" s="139"/>
      <c r="E266" s="141"/>
      <c r="F266" s="145"/>
      <c r="G266" s="143"/>
      <c r="H266" s="23" t="str">
        <f t="shared" ca="1" si="4"/>
        <v/>
      </c>
      <c r="I266" s="26"/>
      <c r="K266" s="24" t="str">
        <f ca="1">IF(E266="","",LOOKUP(YEAR(TODAY())-E266, {0;8;11;16;21;27}, {1;2;3;4;5;6}))</f>
        <v/>
      </c>
    </row>
    <row r="267" spans="2:11" x14ac:dyDescent="0.25">
      <c r="B267" s="25" t="str">
        <f>IF(D267="", "", SUBTOTAL(3, $D$2:D267))</f>
        <v/>
      </c>
      <c r="C267" s="138"/>
      <c r="D267" s="140"/>
      <c r="E267" s="142"/>
      <c r="F267" s="146"/>
      <c r="G267" s="136"/>
      <c r="H267" s="23" t="str">
        <f t="shared" ca="1" si="4"/>
        <v/>
      </c>
      <c r="I267" s="26"/>
      <c r="K267" s="24" t="str">
        <f ca="1">IF(E267="","",LOOKUP(YEAR(TODAY())-E267, {0;8;11;16;21;27}, {1;2;3;4;5;6}))</f>
        <v/>
      </c>
    </row>
    <row r="268" spans="2:11" x14ac:dyDescent="0.25">
      <c r="B268" s="25" t="str">
        <f>IF(D268="", "", SUBTOTAL(3, $D$2:D268))</f>
        <v/>
      </c>
      <c r="C268" s="138"/>
      <c r="D268" s="140"/>
      <c r="E268" s="142"/>
      <c r="F268" s="146"/>
      <c r="G268" s="136"/>
      <c r="H268" s="23" t="str">
        <f t="shared" ca="1" si="4"/>
        <v/>
      </c>
      <c r="I268" s="26"/>
      <c r="K268" s="24" t="str">
        <f ca="1">IF(E268="","",LOOKUP(YEAR(TODAY())-E268, {0;8;11;16;21;27}, {1;2;3;4;5;6}))</f>
        <v/>
      </c>
    </row>
    <row r="269" spans="2:11" x14ac:dyDescent="0.25">
      <c r="B269" s="25" t="str">
        <f>IF(D269="", "", SUBTOTAL(3, $D$2:D269))</f>
        <v/>
      </c>
      <c r="C269" s="137"/>
      <c r="D269" s="139"/>
      <c r="E269" s="141"/>
      <c r="F269" s="145"/>
      <c r="G269" s="143"/>
      <c r="H269" s="23" t="str">
        <f t="shared" ca="1" si="4"/>
        <v/>
      </c>
      <c r="I269" s="26"/>
      <c r="K269" s="24" t="str">
        <f ca="1">IF(E269="","",LOOKUP(YEAR(TODAY())-E269, {0;8;11;16;21;27}, {1;2;3;4;5;6}))</f>
        <v/>
      </c>
    </row>
    <row r="270" spans="2:11" x14ac:dyDescent="0.25">
      <c r="B270" s="25" t="str">
        <f>IF(D270="", "", SUBTOTAL(3, $D$2:D270))</f>
        <v/>
      </c>
      <c r="C270" s="138"/>
      <c r="D270" s="140"/>
      <c r="E270" s="142"/>
      <c r="F270" s="146"/>
      <c r="G270" s="136"/>
      <c r="H270" s="23" t="str">
        <f t="shared" ca="1" si="4"/>
        <v/>
      </c>
      <c r="I270" s="26"/>
      <c r="K270" s="24" t="str">
        <f ca="1">IF(E270="","",LOOKUP(YEAR(TODAY())-E270, {0;8;11;16;21;27}, {1;2;3;4;5;6}))</f>
        <v/>
      </c>
    </row>
    <row r="271" spans="2:11" x14ac:dyDescent="0.25">
      <c r="B271" s="25" t="str">
        <f>IF(D271="", "", SUBTOTAL(3, $D$2:D271))</f>
        <v/>
      </c>
      <c r="C271" s="138"/>
      <c r="D271" s="140"/>
      <c r="E271" s="142"/>
      <c r="F271" s="146"/>
      <c r="G271" s="136"/>
      <c r="H271" s="23" t="str">
        <f t="shared" ca="1" si="4"/>
        <v/>
      </c>
      <c r="I271" s="26"/>
      <c r="K271" s="24" t="str">
        <f ca="1">IF(E271="","",LOOKUP(YEAR(TODAY())-E271, {0;8;11;16;21;27}, {1;2;3;4;5;6}))</f>
        <v/>
      </c>
    </row>
    <row r="272" spans="2:11" x14ac:dyDescent="0.25">
      <c r="B272" s="25" t="str">
        <f>IF(D272="", "", SUBTOTAL(3, $D$2:D272))</f>
        <v/>
      </c>
      <c r="C272" s="137"/>
      <c r="D272" s="139"/>
      <c r="E272" s="141"/>
      <c r="F272" s="145"/>
      <c r="G272" s="143"/>
      <c r="H272" s="23" t="str">
        <f t="shared" ca="1" si="4"/>
        <v/>
      </c>
      <c r="I272" s="26"/>
      <c r="K272" s="24" t="str">
        <f ca="1">IF(E272="","",LOOKUP(YEAR(TODAY())-E272, {0;8;11;16;21;27}, {1;2;3;4;5;6}))</f>
        <v/>
      </c>
    </row>
    <row r="273" spans="2:11" x14ac:dyDescent="0.25">
      <c r="B273" s="25" t="str">
        <f>IF(D273="", "", SUBTOTAL(3, $D$2:D273))</f>
        <v/>
      </c>
      <c r="C273" s="138"/>
      <c r="D273" s="140"/>
      <c r="E273" s="142"/>
      <c r="F273" s="146"/>
      <c r="G273" s="136"/>
      <c r="H273" s="23" t="str">
        <f t="shared" ca="1" si="4"/>
        <v/>
      </c>
      <c r="I273" s="26"/>
      <c r="K273" s="24" t="str">
        <f ca="1">IF(E273="","",LOOKUP(YEAR(TODAY())-E273, {0;8;11;16;21;27}, {1;2;3;4;5;6}))</f>
        <v/>
      </c>
    </row>
    <row r="274" spans="2:11" x14ac:dyDescent="0.25">
      <c r="B274" s="25" t="str">
        <f>IF(D274="", "", SUBTOTAL(3, $D$2:D274))</f>
        <v/>
      </c>
      <c r="C274" s="138"/>
      <c r="D274" s="140"/>
      <c r="E274" s="142"/>
      <c r="F274" s="146"/>
      <c r="G274" s="136"/>
      <c r="H274" s="23" t="str">
        <f t="shared" ca="1" si="4"/>
        <v/>
      </c>
      <c r="I274" s="26"/>
      <c r="K274" s="24" t="str">
        <f ca="1">IF(E274="","",LOOKUP(YEAR(TODAY())-E274, {0;8;11;16;21;27}, {1;2;3;4;5;6}))</f>
        <v/>
      </c>
    </row>
    <row r="275" spans="2:11" x14ac:dyDescent="0.25">
      <c r="B275" s="25" t="str">
        <f>IF(D275="", "", SUBTOTAL(3, $D$2:D275))</f>
        <v/>
      </c>
      <c r="C275" s="137"/>
      <c r="D275" s="139"/>
      <c r="E275" s="141"/>
      <c r="F275" s="145"/>
      <c r="G275" s="143"/>
      <c r="H275" s="23" t="str">
        <f t="shared" ca="1" si="4"/>
        <v/>
      </c>
      <c r="I275" s="26"/>
      <c r="K275" s="24" t="str">
        <f ca="1">IF(E275="","",LOOKUP(YEAR(TODAY())-E275, {0;8;11;16;21;27}, {1;2;3;4;5;6}))</f>
        <v/>
      </c>
    </row>
    <row r="276" spans="2:11" x14ac:dyDescent="0.25">
      <c r="B276" s="25" t="str">
        <f>IF(D276="", "", SUBTOTAL(3, $D$2:D276))</f>
        <v/>
      </c>
      <c r="C276" s="138"/>
      <c r="D276" s="140"/>
      <c r="E276" s="142"/>
      <c r="F276" s="146"/>
      <c r="G276" s="136"/>
      <c r="H276" s="23" t="str">
        <f t="shared" ca="1" si="4"/>
        <v/>
      </c>
      <c r="I276" s="26"/>
      <c r="K276" s="24" t="str">
        <f ca="1">IF(E276="","",LOOKUP(YEAR(TODAY())-E276, {0;8;11;16;21;27}, {1;2;3;4;5;6}))</f>
        <v/>
      </c>
    </row>
    <row r="277" spans="2:11" x14ac:dyDescent="0.25">
      <c r="B277" s="25" t="str">
        <f>IF(D277="", "", SUBTOTAL(3, $D$2:D277))</f>
        <v/>
      </c>
      <c r="C277" s="138"/>
      <c r="D277" s="140"/>
      <c r="E277" s="142"/>
      <c r="F277" s="146"/>
      <c r="G277" s="136"/>
      <c r="H277" s="23" t="str">
        <f t="shared" ca="1" si="4"/>
        <v/>
      </c>
      <c r="I277" s="26"/>
      <c r="K277" s="24" t="str">
        <f ca="1">IF(E277="","",LOOKUP(YEAR(TODAY())-E277, {0;8;11;16;21;27}, {1;2;3;4;5;6}))</f>
        <v/>
      </c>
    </row>
    <row r="278" spans="2:11" x14ac:dyDescent="0.25">
      <c r="B278" s="25" t="str">
        <f>IF(D278="", "", SUBTOTAL(3, $D$2:D278))</f>
        <v/>
      </c>
      <c r="C278" s="137"/>
      <c r="D278" s="139"/>
      <c r="E278" s="141"/>
      <c r="F278" s="145"/>
      <c r="G278" s="143"/>
      <c r="H278" s="23" t="str">
        <f t="shared" ca="1" si="4"/>
        <v/>
      </c>
      <c r="I278" s="26"/>
      <c r="K278" s="24" t="str">
        <f ca="1">IF(E278="","",LOOKUP(YEAR(TODAY())-E278, {0;8;11;16;21;27}, {1;2;3;4;5;6}))</f>
        <v/>
      </c>
    </row>
    <row r="279" spans="2:11" x14ac:dyDescent="0.25">
      <c r="B279" s="25" t="str">
        <f>IF(D279="", "", SUBTOTAL(3, $D$2:D279))</f>
        <v/>
      </c>
      <c r="C279" s="138"/>
      <c r="D279" s="140"/>
      <c r="E279" s="142"/>
      <c r="F279" s="146"/>
      <c r="G279" s="136"/>
      <c r="H279" s="23" t="str">
        <f t="shared" ca="1" si="4"/>
        <v/>
      </c>
      <c r="I279" s="26"/>
      <c r="K279" s="24" t="str">
        <f ca="1">IF(E279="","",LOOKUP(YEAR(TODAY())-E279, {0;8;11;16;21;27}, {1;2;3;4;5;6}))</f>
        <v/>
      </c>
    </row>
    <row r="280" spans="2:11" x14ac:dyDescent="0.25">
      <c r="B280" s="25" t="str">
        <f>IF(D280="", "", SUBTOTAL(3, $D$2:D280))</f>
        <v/>
      </c>
      <c r="C280" s="138"/>
      <c r="D280" s="140"/>
      <c r="E280" s="142"/>
      <c r="F280" s="146"/>
      <c r="G280" s="136"/>
      <c r="H280" s="23" t="str">
        <f t="shared" ca="1" si="4"/>
        <v/>
      </c>
      <c r="I280" s="26"/>
      <c r="K280" s="24" t="str">
        <f ca="1">IF(E280="","",LOOKUP(YEAR(TODAY())-E280, {0;8;11;16;21;27}, {1;2;3;4;5;6}))</f>
        <v/>
      </c>
    </row>
    <row r="281" spans="2:11" x14ac:dyDescent="0.25">
      <c r="B281" s="25" t="str">
        <f>IF(D281="", "", SUBTOTAL(3, $D$2:D281))</f>
        <v/>
      </c>
      <c r="C281" s="137"/>
      <c r="D281" s="139"/>
      <c r="E281" s="141"/>
      <c r="F281" s="145"/>
      <c r="G281" s="143"/>
      <c r="H281" s="23" t="str">
        <f t="shared" ca="1" si="4"/>
        <v/>
      </c>
      <c r="I281" s="26"/>
      <c r="K281" s="24" t="str">
        <f ca="1">IF(E281="","",LOOKUP(YEAR(TODAY())-E281, {0;8;11;16;21;27}, {1;2;3;4;5;6}))</f>
        <v/>
      </c>
    </row>
    <row r="282" spans="2:11" x14ac:dyDescent="0.25">
      <c r="B282" s="25" t="str">
        <f>IF(D282="", "", SUBTOTAL(3, $D$2:D282))</f>
        <v/>
      </c>
      <c r="C282" s="138"/>
      <c r="D282" s="140"/>
      <c r="E282" s="142"/>
      <c r="F282" s="146"/>
      <c r="G282" s="136"/>
      <c r="H282" s="23" t="str">
        <f t="shared" ca="1" si="4"/>
        <v/>
      </c>
      <c r="I282" s="26"/>
      <c r="K282" s="24" t="str">
        <f ca="1">IF(E282="","",LOOKUP(YEAR(TODAY())-E282, {0;8;11;16;21;27}, {1;2;3;4;5;6}))</f>
        <v/>
      </c>
    </row>
    <row r="283" spans="2:11" x14ac:dyDescent="0.25">
      <c r="B283" s="25" t="str">
        <f>IF(D283="", "", SUBTOTAL(3, $D$2:D283))</f>
        <v/>
      </c>
      <c r="C283" s="138"/>
      <c r="D283" s="140"/>
      <c r="E283" s="142"/>
      <c r="F283" s="146"/>
      <c r="G283" s="136"/>
      <c r="H283" s="23" t="str">
        <f t="shared" ca="1" si="4"/>
        <v/>
      </c>
      <c r="I283" s="26"/>
      <c r="K283" s="24" t="str">
        <f ca="1">IF(E283="","",LOOKUP(YEAR(TODAY())-E283, {0;8;11;16;21;27}, {1;2;3;4;5;6}))</f>
        <v/>
      </c>
    </row>
    <row r="284" spans="2:11" x14ac:dyDescent="0.25">
      <c r="B284" s="25" t="str">
        <f>IF(D284="", "", SUBTOTAL(3, $D$2:D284))</f>
        <v/>
      </c>
      <c r="C284" s="137"/>
      <c r="D284" s="139"/>
      <c r="E284" s="141"/>
      <c r="F284" s="145"/>
      <c r="G284" s="143"/>
      <c r="H284" s="23" t="str">
        <f t="shared" ca="1" si="4"/>
        <v/>
      </c>
      <c r="I284" s="26"/>
      <c r="K284" s="24" t="str">
        <f ca="1">IF(E284="","",LOOKUP(YEAR(TODAY())-E284, {0;8;11;16;21;27}, {1;2;3;4;5;6}))</f>
        <v/>
      </c>
    </row>
    <row r="285" spans="2:11" x14ac:dyDescent="0.25">
      <c r="B285" s="25" t="str">
        <f>IF(D285="", "", SUBTOTAL(3, $D$2:D285))</f>
        <v/>
      </c>
      <c r="C285" s="138"/>
      <c r="D285" s="140"/>
      <c r="E285" s="142"/>
      <c r="F285" s="146"/>
      <c r="G285" s="136"/>
      <c r="H285" s="23" t="str">
        <f t="shared" ca="1" si="4"/>
        <v/>
      </c>
      <c r="I285" s="26"/>
      <c r="K285" s="24" t="str">
        <f ca="1">IF(E285="","",LOOKUP(YEAR(TODAY())-E285, {0;8;11;16;21;27}, {1;2;3;4;5;6}))</f>
        <v/>
      </c>
    </row>
    <row r="286" spans="2:11" x14ac:dyDescent="0.25">
      <c r="B286" s="25" t="str">
        <f>IF(D286="", "", SUBTOTAL(3, $D$2:D286))</f>
        <v/>
      </c>
      <c r="C286" s="138"/>
      <c r="D286" s="140"/>
      <c r="E286" s="142"/>
      <c r="F286" s="146"/>
      <c r="G286" s="136"/>
      <c r="H286" s="23" t="str">
        <f t="shared" ca="1" si="4"/>
        <v/>
      </c>
      <c r="I286" s="26"/>
      <c r="K286" s="24" t="str">
        <f ca="1">IF(E286="","",LOOKUP(YEAR(TODAY())-E286, {0;8;11;16;21;27}, {1;2;3;4;5;6}))</f>
        <v/>
      </c>
    </row>
    <row r="287" spans="2:11" x14ac:dyDescent="0.25">
      <c r="B287" s="25" t="str">
        <f>IF(D287="", "", SUBTOTAL(3, $D$2:D287))</f>
        <v/>
      </c>
      <c r="C287" s="137"/>
      <c r="D287" s="139"/>
      <c r="E287" s="141"/>
      <c r="F287" s="145"/>
      <c r="G287" s="143"/>
      <c r="H287" s="23" t="str">
        <f t="shared" ca="1" si="4"/>
        <v/>
      </c>
      <c r="I287" s="26"/>
      <c r="K287" s="24" t="str">
        <f ca="1">IF(E287="","",LOOKUP(YEAR(TODAY())-E287, {0;8;11;16;21;27}, {1;2;3;4;5;6}))</f>
        <v/>
      </c>
    </row>
    <row r="288" spans="2:11" x14ac:dyDescent="0.25">
      <c r="B288" s="25" t="str">
        <f>IF(D288="", "", SUBTOTAL(3, $D$2:D288))</f>
        <v/>
      </c>
      <c r="C288" s="138"/>
      <c r="D288" s="140"/>
      <c r="E288" s="142"/>
      <c r="F288" s="146"/>
      <c r="G288" s="136"/>
      <c r="H288" s="23" t="str">
        <f t="shared" ca="1" si="4"/>
        <v/>
      </c>
      <c r="I288" s="26"/>
      <c r="K288" s="24" t="str">
        <f ca="1">IF(E288="","",LOOKUP(YEAR(TODAY())-E288, {0;8;11;16;21;27}, {1;2;3;4;5;6}))</f>
        <v/>
      </c>
    </row>
    <row r="289" spans="2:11" x14ac:dyDescent="0.25">
      <c r="B289" s="25" t="str">
        <f>IF(D289="", "", SUBTOTAL(3, $D$2:D289))</f>
        <v/>
      </c>
      <c r="C289" s="138"/>
      <c r="D289" s="140"/>
      <c r="E289" s="142"/>
      <c r="F289" s="146"/>
      <c r="G289" s="136"/>
      <c r="H289" s="23" t="str">
        <f t="shared" ca="1" si="4"/>
        <v/>
      </c>
      <c r="I289" s="26"/>
      <c r="K289" s="24" t="str">
        <f ca="1">IF(E289="","",LOOKUP(YEAR(TODAY())-E289, {0;8;11;16;21;27}, {1;2;3;4;5;6}))</f>
        <v/>
      </c>
    </row>
    <row r="290" spans="2:11" x14ac:dyDescent="0.25">
      <c r="B290" s="25" t="str">
        <f>IF(D290="", "", SUBTOTAL(3, $D$2:D290))</f>
        <v/>
      </c>
      <c r="C290" s="137"/>
      <c r="D290" s="139"/>
      <c r="E290" s="141"/>
      <c r="F290" s="145"/>
      <c r="G290" s="143"/>
      <c r="H290" s="23" t="str">
        <f t="shared" ca="1" si="4"/>
        <v/>
      </c>
      <c r="I290" s="26"/>
      <c r="K290" s="24" t="str">
        <f ca="1">IF(E290="","",LOOKUP(YEAR(TODAY())-E290, {0;8;11;16;21;27}, {1;2;3;4;5;6}))</f>
        <v/>
      </c>
    </row>
    <row r="291" spans="2:11" x14ac:dyDescent="0.25">
      <c r="B291" s="25" t="str">
        <f>IF(D291="", "", SUBTOTAL(3, $D$2:D291))</f>
        <v/>
      </c>
      <c r="C291" s="138"/>
      <c r="D291" s="140"/>
      <c r="E291" s="142"/>
      <c r="F291" s="146"/>
      <c r="G291" s="136"/>
      <c r="H291" s="23" t="str">
        <f t="shared" ca="1" si="4"/>
        <v/>
      </c>
      <c r="I291" s="26"/>
      <c r="K291" s="24" t="str">
        <f ca="1">IF(E291="","",LOOKUP(YEAR(TODAY())-E291, {0;8;11;16;21;27}, {1;2;3;4;5;6}))</f>
        <v/>
      </c>
    </row>
    <row r="292" spans="2:11" x14ac:dyDescent="0.25">
      <c r="B292" s="25" t="str">
        <f>IF(D292="", "", SUBTOTAL(3, $D$2:D292))</f>
        <v/>
      </c>
      <c r="C292" s="138"/>
      <c r="D292" s="140"/>
      <c r="E292" s="142"/>
      <c r="F292" s="146"/>
      <c r="G292" s="136"/>
      <c r="H292" s="23" t="str">
        <f t="shared" ca="1" si="4"/>
        <v/>
      </c>
      <c r="I292" s="26"/>
      <c r="K292" s="24" t="str">
        <f ca="1">IF(E292="","",LOOKUP(YEAR(TODAY())-E292, {0;8;11;16;21;27}, {1;2;3;4;5;6}))</f>
        <v/>
      </c>
    </row>
    <row r="293" spans="2:11" x14ac:dyDescent="0.25">
      <c r="B293" s="25" t="str">
        <f>IF(D293="", "", SUBTOTAL(3, $D$2:D293))</f>
        <v/>
      </c>
      <c r="C293" s="137"/>
      <c r="D293" s="139"/>
      <c r="E293" s="141"/>
      <c r="F293" s="145"/>
      <c r="G293" s="143"/>
      <c r="H293" s="23" t="str">
        <f t="shared" ca="1" si="4"/>
        <v/>
      </c>
      <c r="I293" s="26"/>
      <c r="K293" s="24" t="str">
        <f ca="1">IF(E293="","",LOOKUP(YEAR(TODAY())-E293, {0;8;11;16;21;27}, {1;2;3;4;5;6}))</f>
        <v/>
      </c>
    </row>
    <row r="294" spans="2:11" x14ac:dyDescent="0.25">
      <c r="B294" s="25" t="str">
        <f>IF(D294="", "", SUBTOTAL(3, $D$2:D294))</f>
        <v/>
      </c>
      <c r="C294" s="138"/>
      <c r="D294" s="140"/>
      <c r="E294" s="142"/>
      <c r="F294" s="146"/>
      <c r="G294" s="136"/>
      <c r="H294" s="23" t="str">
        <f t="shared" ca="1" si="4"/>
        <v/>
      </c>
      <c r="I294" s="26"/>
      <c r="K294" s="24" t="str">
        <f ca="1">IF(E294="","",LOOKUP(YEAR(TODAY())-E294, {0;8;11;16;21;27}, {1;2;3;4;5;6}))</f>
        <v/>
      </c>
    </row>
    <row r="295" spans="2:11" x14ac:dyDescent="0.25">
      <c r="B295" s="25" t="str">
        <f>IF(D295="", "", SUBTOTAL(3, $D$2:D295))</f>
        <v/>
      </c>
      <c r="C295" s="138"/>
      <c r="D295" s="140"/>
      <c r="E295" s="142"/>
      <c r="F295" s="146"/>
      <c r="G295" s="136"/>
      <c r="H295" s="23" t="str">
        <f t="shared" ca="1" si="4"/>
        <v/>
      </c>
      <c r="I295" s="26"/>
      <c r="K295" s="24" t="str">
        <f ca="1">IF(E295="","",LOOKUP(YEAR(TODAY())-E295, {0;8;11;16;21;27}, {1;2;3;4;5;6}))</f>
        <v/>
      </c>
    </row>
    <row r="296" spans="2:11" x14ac:dyDescent="0.25">
      <c r="B296" s="25" t="str">
        <f>IF(D296="", "", SUBTOTAL(3, $D$2:D296))</f>
        <v/>
      </c>
      <c r="C296" s="137"/>
      <c r="D296" s="139"/>
      <c r="E296" s="141"/>
      <c r="F296" s="145"/>
      <c r="G296" s="143"/>
      <c r="H296" s="23" t="str">
        <f t="shared" ca="1" si="4"/>
        <v/>
      </c>
      <c r="I296" s="26"/>
      <c r="K296" s="24" t="str">
        <f ca="1">IF(E296="","",LOOKUP(YEAR(TODAY())-E296, {0;8;11;16;21;27}, {1;2;3;4;5;6}))</f>
        <v/>
      </c>
    </row>
    <row r="297" spans="2:11" x14ac:dyDescent="0.25">
      <c r="B297" s="25" t="str">
        <f>IF(D297="", "", SUBTOTAL(3, $D$2:D297))</f>
        <v/>
      </c>
      <c r="C297" s="138"/>
      <c r="D297" s="140"/>
      <c r="E297" s="142"/>
      <c r="F297" s="146"/>
      <c r="G297" s="136"/>
      <c r="H297" s="23" t="str">
        <f t="shared" ca="1" si="4"/>
        <v/>
      </c>
      <c r="I297" s="26"/>
      <c r="K297" s="24" t="str">
        <f ca="1">IF(E297="","",LOOKUP(YEAR(TODAY())-E297, {0;8;11;16;21;27}, {1;2;3;4;5;6}))</f>
        <v/>
      </c>
    </row>
    <row r="298" spans="2:11" x14ac:dyDescent="0.25">
      <c r="B298" s="25" t="str">
        <f>IF(D298="", "", SUBTOTAL(3, $D$2:D298))</f>
        <v/>
      </c>
      <c r="C298" s="138"/>
      <c r="D298" s="140"/>
      <c r="E298" s="142"/>
      <c r="F298" s="146"/>
      <c r="G298" s="136"/>
      <c r="H298" s="23" t="str">
        <f t="shared" ca="1" si="4"/>
        <v/>
      </c>
      <c r="I298" s="26"/>
      <c r="K298" s="24" t="str">
        <f ca="1">IF(E298="","",LOOKUP(YEAR(TODAY())-E298, {0;8;11;16;21;27}, {1;2;3;4;5;6}))</f>
        <v/>
      </c>
    </row>
    <row r="299" spans="2:11" x14ac:dyDescent="0.25">
      <c r="B299" s="25" t="str">
        <f>IF(D299="", "", SUBTOTAL(3, $D$2:D299))</f>
        <v/>
      </c>
      <c r="C299" s="137"/>
      <c r="D299" s="139"/>
      <c r="E299" s="141"/>
      <c r="F299" s="145"/>
      <c r="G299" s="143"/>
      <c r="H299" s="23" t="str">
        <f t="shared" ca="1" si="4"/>
        <v/>
      </c>
      <c r="I299" s="26"/>
      <c r="K299" s="24" t="str">
        <f ca="1">IF(E299="","",LOOKUP(YEAR(TODAY())-E299, {0;8;11;16;21;27}, {1;2;3;4;5;6}))</f>
        <v/>
      </c>
    </row>
    <row r="300" spans="2:11" x14ac:dyDescent="0.25">
      <c r="B300" s="25" t="str">
        <f>IF(D300="", "", SUBTOTAL(3, $D$2:D300))</f>
        <v/>
      </c>
      <c r="C300" s="138"/>
      <c r="D300" s="140"/>
      <c r="E300" s="142"/>
      <c r="F300" s="146"/>
      <c r="G300" s="136"/>
      <c r="H300" s="23" t="str">
        <f t="shared" ca="1" si="4"/>
        <v/>
      </c>
      <c r="I300" s="26"/>
      <c r="K300" s="24" t="str">
        <f ca="1">IF(E300="","",LOOKUP(YEAR(TODAY())-E300, {0;8;11;16;21;27}, {1;2;3;4;5;6}))</f>
        <v/>
      </c>
    </row>
    <row r="301" spans="2:11" x14ac:dyDescent="0.25">
      <c r="B301" s="25" t="str">
        <f>IF(D301="", "", SUBTOTAL(3, $D$2:D301))</f>
        <v/>
      </c>
      <c r="C301" s="138"/>
      <c r="D301" s="140"/>
      <c r="E301" s="142"/>
      <c r="F301" s="146"/>
      <c r="G301" s="136"/>
      <c r="H301" s="23" t="str">
        <f t="shared" ca="1" si="4"/>
        <v/>
      </c>
      <c r="I301" s="26"/>
      <c r="K301" s="24" t="str">
        <f ca="1">IF(E301="","",LOOKUP(YEAR(TODAY())-E301, {0;8;11;16;21;27}, {1;2;3;4;5;6}))</f>
        <v/>
      </c>
    </row>
    <row r="302" spans="2:11" x14ac:dyDescent="0.25">
      <c r="B302" s="25" t="str">
        <f>IF(D302="", "", SUBTOTAL(3, $D$2:D302))</f>
        <v/>
      </c>
      <c r="C302" s="137"/>
      <c r="D302" s="139"/>
      <c r="E302" s="141"/>
      <c r="F302" s="145"/>
      <c r="G302" s="143"/>
      <c r="H302" s="23" t="str">
        <f t="shared" ca="1" si="4"/>
        <v/>
      </c>
      <c r="I302" s="26"/>
      <c r="K302" s="24" t="str">
        <f ca="1">IF(E302="","",LOOKUP(YEAR(TODAY())-E302, {0;8;11;16;21;27}, {1;2;3;4;5;6}))</f>
        <v/>
      </c>
    </row>
    <row r="303" spans="2:11" x14ac:dyDescent="0.25">
      <c r="B303" s="25" t="str">
        <f>IF(D303="", "", SUBTOTAL(3, $D$2:D303))</f>
        <v/>
      </c>
      <c r="C303" s="138"/>
      <c r="D303" s="140"/>
      <c r="E303" s="142"/>
      <c r="F303" s="146"/>
      <c r="G303" s="136"/>
      <c r="H303" s="23" t="str">
        <f t="shared" ca="1" si="4"/>
        <v/>
      </c>
      <c r="I303" s="26"/>
      <c r="K303" s="24" t="str">
        <f ca="1">IF(E303="","",LOOKUP(YEAR(TODAY())-E303, {0;8;11;16;21;27}, {1;2;3;4;5;6}))</f>
        <v/>
      </c>
    </row>
    <row r="304" spans="2:11" x14ac:dyDescent="0.25">
      <c r="B304" s="25" t="str">
        <f>IF(D304="", "", SUBTOTAL(3, $D$2:D304))</f>
        <v/>
      </c>
      <c r="C304" s="138"/>
      <c r="D304" s="140"/>
      <c r="E304" s="142"/>
      <c r="F304" s="146"/>
      <c r="G304" s="136"/>
      <c r="H304" s="23" t="str">
        <f t="shared" ca="1" si="4"/>
        <v/>
      </c>
      <c r="I304" s="26"/>
      <c r="K304" s="24" t="str">
        <f ca="1">IF(E304="","",LOOKUP(YEAR(TODAY())-E304, {0;8;11;16;21;27}, {1;2;3;4;5;6}))</f>
        <v/>
      </c>
    </row>
    <row r="305" spans="2:11" x14ac:dyDescent="0.25">
      <c r="B305" s="25" t="str">
        <f>IF(D305="", "", SUBTOTAL(3, $D$2:D305))</f>
        <v/>
      </c>
      <c r="C305" s="137"/>
      <c r="D305" s="139"/>
      <c r="E305" s="141"/>
      <c r="F305" s="145"/>
      <c r="G305" s="143"/>
      <c r="H305" s="23" t="str">
        <f t="shared" ca="1" si="4"/>
        <v/>
      </c>
      <c r="I305" s="26"/>
      <c r="K305" s="24" t="str">
        <f ca="1">IF(E305="","",LOOKUP(YEAR(TODAY())-E305, {0;8;11;16;21;27}, {1;2;3;4;5;6}))</f>
        <v/>
      </c>
    </row>
    <row r="306" spans="2:11" x14ac:dyDescent="0.25">
      <c r="B306" s="25" t="str">
        <f>IF(D306="", "", SUBTOTAL(3, $D$2:D306))</f>
        <v/>
      </c>
      <c r="C306" s="138"/>
      <c r="D306" s="140"/>
      <c r="E306" s="142"/>
      <c r="F306" s="146"/>
      <c r="G306" s="136"/>
      <c r="H306" s="23" t="str">
        <f t="shared" ca="1" si="4"/>
        <v/>
      </c>
      <c r="I306" s="26"/>
      <c r="K306" s="24" t="str">
        <f ca="1">IF(E306="","",LOOKUP(YEAR(TODAY())-E306, {0;8;11;16;21;27}, {1;2;3;4;5;6}))</f>
        <v/>
      </c>
    </row>
    <row r="307" spans="2:11" x14ac:dyDescent="0.25">
      <c r="B307" s="25" t="str">
        <f>IF(D307="", "", SUBTOTAL(3, $D$2:D307))</f>
        <v/>
      </c>
      <c r="C307" s="138"/>
      <c r="D307" s="140"/>
      <c r="E307" s="142"/>
      <c r="F307" s="146"/>
      <c r="G307" s="136"/>
      <c r="H307" s="23" t="str">
        <f t="shared" ca="1" si="4"/>
        <v/>
      </c>
      <c r="I307" s="26"/>
      <c r="K307" s="24" t="str">
        <f ca="1">IF(E307="","",LOOKUP(YEAR(TODAY())-E307, {0;8;11;16;21;27}, {1;2;3;4;5;6}))</f>
        <v/>
      </c>
    </row>
    <row r="308" spans="2:11" x14ac:dyDescent="0.25">
      <c r="B308" s="25" t="str">
        <f>IF(D308="", "", SUBTOTAL(3, $D$2:D308))</f>
        <v/>
      </c>
      <c r="C308" s="137"/>
      <c r="D308" s="139"/>
      <c r="E308" s="141"/>
      <c r="F308" s="145"/>
      <c r="G308" s="143"/>
      <c r="H308" s="23" t="str">
        <f t="shared" ca="1" si="4"/>
        <v/>
      </c>
      <c r="I308" s="26"/>
      <c r="K308" s="24" t="str">
        <f ca="1">IF(E308="","",LOOKUP(YEAR(TODAY())-E308, {0;8;11;16;21;27}, {1;2;3;4;5;6}))</f>
        <v/>
      </c>
    </row>
    <row r="309" spans="2:11" x14ac:dyDescent="0.25">
      <c r="B309" s="25" t="str">
        <f>IF(D309="", "", SUBTOTAL(3, $D$2:D309))</f>
        <v/>
      </c>
      <c r="C309" s="138"/>
      <c r="D309" s="140"/>
      <c r="E309" s="142"/>
      <c r="F309" s="146"/>
      <c r="G309" s="136"/>
      <c r="H309" s="23" t="str">
        <f t="shared" ca="1" si="4"/>
        <v/>
      </c>
      <c r="I309" s="26"/>
      <c r="K309" s="24" t="str">
        <f ca="1">IF(E309="","",LOOKUP(YEAR(TODAY())-E309, {0;8;11;16;21;27}, {1;2;3;4;5;6}))</f>
        <v/>
      </c>
    </row>
    <row r="310" spans="2:11" x14ac:dyDescent="0.25">
      <c r="B310" s="25" t="str">
        <f>IF(D310="", "", SUBTOTAL(3, $D$2:D310))</f>
        <v/>
      </c>
      <c r="C310" s="138"/>
      <c r="D310" s="140"/>
      <c r="E310" s="142"/>
      <c r="F310" s="146"/>
      <c r="G310" s="136"/>
      <c r="H310" s="23" t="str">
        <f t="shared" ca="1" si="4"/>
        <v/>
      </c>
      <c r="I310" s="26"/>
      <c r="K310" s="24" t="str">
        <f ca="1">IF(E310="","",LOOKUP(YEAR(TODAY())-E310, {0;8;11;16;21;27}, {1;2;3;4;5;6}))</f>
        <v/>
      </c>
    </row>
    <row r="311" spans="2:11" x14ac:dyDescent="0.25">
      <c r="B311" s="25" t="str">
        <f>IF(D311="", "", SUBTOTAL(3, $D$2:D311))</f>
        <v/>
      </c>
      <c r="C311" s="137"/>
      <c r="D311" s="139"/>
      <c r="E311" s="141"/>
      <c r="F311" s="145"/>
      <c r="G311" s="143"/>
      <c r="H311" s="23" t="str">
        <f t="shared" ca="1" si="4"/>
        <v/>
      </c>
      <c r="I311" s="26"/>
      <c r="K311" s="24" t="str">
        <f ca="1">IF(E311="","",LOOKUP(YEAR(TODAY())-E311, {0;8;11;16;21;27}, {1;2;3;4;5;6}))</f>
        <v/>
      </c>
    </row>
    <row r="312" spans="2:11" x14ac:dyDescent="0.25">
      <c r="B312" s="25" t="str">
        <f>IF(D312="", "", SUBTOTAL(3, $D$2:D312))</f>
        <v/>
      </c>
      <c r="C312" s="138"/>
      <c r="D312" s="140"/>
      <c r="E312" s="142"/>
      <c r="F312" s="146"/>
      <c r="G312" s="136"/>
      <c r="H312" s="23" t="str">
        <f t="shared" ca="1" si="4"/>
        <v/>
      </c>
      <c r="I312" s="26"/>
      <c r="K312" s="24" t="str">
        <f ca="1">IF(E312="","",LOOKUP(YEAR(TODAY())-E312, {0;8;11;16;21;27}, {1;2;3;4;5;6}))</f>
        <v/>
      </c>
    </row>
    <row r="313" spans="2:11" x14ac:dyDescent="0.25">
      <c r="B313" s="25" t="str">
        <f>IF(D313="", "", SUBTOTAL(3, $D$2:D313))</f>
        <v/>
      </c>
      <c r="C313" s="138"/>
      <c r="D313" s="140"/>
      <c r="E313" s="142"/>
      <c r="F313" s="146"/>
      <c r="G313" s="136"/>
      <c r="H313" s="23" t="str">
        <f t="shared" ca="1" si="4"/>
        <v/>
      </c>
      <c r="I313" s="26"/>
      <c r="K313" s="24" t="str">
        <f ca="1">IF(E313="","",LOOKUP(YEAR(TODAY())-E313, {0;8;11;16;21;27}, {1;2;3;4;5;6}))</f>
        <v/>
      </c>
    </row>
    <row r="314" spans="2:11" x14ac:dyDescent="0.25">
      <c r="B314" s="25" t="str">
        <f>IF(D314="", "", SUBTOTAL(3, $D$2:D314))</f>
        <v/>
      </c>
      <c r="C314" s="137"/>
      <c r="D314" s="139"/>
      <c r="E314" s="141"/>
      <c r="F314" s="145"/>
      <c r="G314" s="143"/>
      <c r="H314" s="23" t="str">
        <f t="shared" ca="1" si="4"/>
        <v/>
      </c>
      <c r="I314" s="26"/>
      <c r="K314" s="24" t="str">
        <f ca="1">IF(E314="","",LOOKUP(YEAR(TODAY())-E314, {0;8;11;16;21;27}, {1;2;3;4;5;6}))</f>
        <v/>
      </c>
    </row>
    <row r="315" spans="2:11" x14ac:dyDescent="0.25">
      <c r="B315" s="25" t="str">
        <f>IF(D315="", "", SUBTOTAL(3, $D$2:D315))</f>
        <v/>
      </c>
      <c r="C315" s="138"/>
      <c r="D315" s="140"/>
      <c r="E315" s="142"/>
      <c r="F315" s="146"/>
      <c r="G315" s="136"/>
      <c r="H315" s="23" t="str">
        <f t="shared" ca="1" si="4"/>
        <v/>
      </c>
      <c r="I315" s="26"/>
      <c r="K315" s="24" t="str">
        <f ca="1">IF(E315="","",LOOKUP(YEAR(TODAY())-E315, {0;8;11;16;21;27}, {1;2;3;4;5;6}))</f>
        <v/>
      </c>
    </row>
    <row r="316" spans="2:11" x14ac:dyDescent="0.25">
      <c r="B316" s="25" t="str">
        <f>IF(D316="", "", SUBTOTAL(3, $D$2:D316))</f>
        <v/>
      </c>
      <c r="C316" s="138"/>
      <c r="D316" s="140"/>
      <c r="E316" s="142"/>
      <c r="F316" s="146"/>
      <c r="G316" s="136"/>
      <c r="H316" s="23" t="str">
        <f t="shared" ca="1" si="4"/>
        <v/>
      </c>
      <c r="I316" s="26"/>
      <c r="K316" s="24" t="str">
        <f ca="1">IF(E316="","",LOOKUP(YEAR(TODAY())-E316, {0;8;11;16;21;27}, {1;2;3;4;5;6}))</f>
        <v/>
      </c>
    </row>
    <row r="317" spans="2:11" x14ac:dyDescent="0.25">
      <c r="B317" s="25" t="str">
        <f>IF(D317="", "", SUBTOTAL(3, $D$2:D317))</f>
        <v/>
      </c>
      <c r="C317" s="137"/>
      <c r="D317" s="139"/>
      <c r="E317" s="141"/>
      <c r="F317" s="145"/>
      <c r="G317" s="143"/>
      <c r="H317" s="23" t="str">
        <f t="shared" ca="1" si="4"/>
        <v/>
      </c>
      <c r="I317" s="26"/>
      <c r="K317" s="24" t="str">
        <f ca="1">IF(E317="","",LOOKUP(YEAR(TODAY())-E317, {0;8;11;16;21;27}, {1;2;3;4;5;6}))</f>
        <v/>
      </c>
    </row>
    <row r="318" spans="2:11" x14ac:dyDescent="0.25">
      <c r="B318" s="25" t="str">
        <f>IF(D318="", "", SUBTOTAL(3, $D$2:D318))</f>
        <v/>
      </c>
      <c r="C318" s="138"/>
      <c r="D318" s="140"/>
      <c r="E318" s="142"/>
      <c r="F318" s="146"/>
      <c r="G318" s="136"/>
      <c r="H318" s="23" t="str">
        <f t="shared" ca="1" si="4"/>
        <v/>
      </c>
      <c r="I318" s="26"/>
      <c r="K318" s="24" t="str">
        <f ca="1">IF(E318="","",LOOKUP(YEAR(TODAY())-E318, {0;8;11;16;21;27}, {1;2;3;4;5;6}))</f>
        <v/>
      </c>
    </row>
    <row r="319" spans="2:11" x14ac:dyDescent="0.25">
      <c r="B319" s="25" t="str">
        <f>IF(D319="", "", SUBTOTAL(3, $D$2:D319))</f>
        <v/>
      </c>
      <c r="C319" s="138"/>
      <c r="D319" s="140"/>
      <c r="E319" s="142"/>
      <c r="F319" s="146"/>
      <c r="G319" s="136"/>
      <c r="H319" s="23" t="str">
        <f t="shared" ca="1" si="4"/>
        <v/>
      </c>
      <c r="I319" s="26"/>
      <c r="K319" s="24" t="str">
        <f ca="1">IF(E319="","",LOOKUP(YEAR(TODAY())-E319, {0;8;11;16;21;27}, {1;2;3;4;5;6}))</f>
        <v/>
      </c>
    </row>
    <row r="320" spans="2:11" x14ac:dyDescent="0.25">
      <c r="B320" s="25" t="str">
        <f>IF(D320="", "", SUBTOTAL(3, $D$2:D320))</f>
        <v/>
      </c>
      <c r="C320" s="137"/>
      <c r="D320" s="139"/>
      <c r="E320" s="141"/>
      <c r="F320" s="145"/>
      <c r="G320" s="143"/>
      <c r="H320" s="23" t="str">
        <f t="shared" ca="1" si="4"/>
        <v/>
      </c>
      <c r="I320" s="26"/>
      <c r="K320" s="24" t="str">
        <f ca="1">IF(E320="","",LOOKUP(YEAR(TODAY())-E320, {0;8;11;16;21;27}, {1;2;3;4;5;6}))</f>
        <v/>
      </c>
    </row>
    <row r="321" spans="2:11" x14ac:dyDescent="0.25">
      <c r="B321" s="25" t="str">
        <f>IF(D321="", "", SUBTOTAL(3, $D$2:D321))</f>
        <v/>
      </c>
      <c r="C321" s="138"/>
      <c r="D321" s="140"/>
      <c r="E321" s="142"/>
      <c r="F321" s="146"/>
      <c r="G321" s="136"/>
      <c r="H321" s="23" t="str">
        <f t="shared" ca="1" si="4"/>
        <v/>
      </c>
      <c r="I321" s="26"/>
      <c r="K321" s="24" t="str">
        <f ca="1">IF(E321="","",LOOKUP(YEAR(TODAY())-E321, {0;8;11;16;21;27}, {1;2;3;4;5;6}))</f>
        <v/>
      </c>
    </row>
    <row r="322" spans="2:11" x14ac:dyDescent="0.25">
      <c r="B322" s="25" t="str">
        <f>IF(D322="", "", SUBTOTAL(3, $D$2:D322))</f>
        <v/>
      </c>
      <c r="C322" s="138"/>
      <c r="D322" s="140"/>
      <c r="E322" s="142"/>
      <c r="F322" s="146"/>
      <c r="G322" s="136"/>
      <c r="H322" s="23" t="str">
        <f t="shared" ca="1" si="4"/>
        <v/>
      </c>
      <c r="I322" s="26"/>
      <c r="K322" s="24" t="str">
        <f ca="1">IF(E322="","",LOOKUP(YEAR(TODAY())-E322, {0;8;11;16;21;27}, {1;2;3;4;5;6}))</f>
        <v/>
      </c>
    </row>
    <row r="323" spans="2:11" x14ac:dyDescent="0.25">
      <c r="B323" s="25" t="str">
        <f>IF(D323="", "", SUBTOTAL(3, $D$2:D323))</f>
        <v/>
      </c>
      <c r="C323" s="137"/>
      <c r="D323" s="139"/>
      <c r="E323" s="141"/>
      <c r="F323" s="145"/>
      <c r="G323" s="143"/>
      <c r="H323" s="23" t="str">
        <f t="shared" ref="H323:H331" ca="1" si="5">IF(E323="","",IF(YEAR(TODAY())-E323&lt;5,"",IF(YEAR(TODAY())-E323&lt;=6,IF(F323="Jeseník","B","A"),IF(YEAR(TODAY())-E323&lt;=19,IF(G323="ano",IF(F323="Jeseník","D","C"),IF(F323="Jeseník","B","A")),IF(G323="ano","E",IF(F323="Jeseník","F",""))))))</f>
        <v/>
      </c>
      <c r="I323" s="26"/>
      <c r="K323" s="24" t="str">
        <f ca="1">IF(E323="","",LOOKUP(YEAR(TODAY())-E323, {0;8;11;16;21;27}, {1;2;3;4;5;6}))</f>
        <v/>
      </c>
    </row>
    <row r="324" spans="2:11" x14ac:dyDescent="0.25">
      <c r="B324" s="25" t="str">
        <f>IF(D324="", "", SUBTOTAL(3, $D$2:D324))</f>
        <v/>
      </c>
      <c r="C324" s="138"/>
      <c r="D324" s="140"/>
      <c r="E324" s="142"/>
      <c r="F324" s="146"/>
      <c r="G324" s="136"/>
      <c r="H324" s="23" t="str">
        <f t="shared" ca="1" si="5"/>
        <v/>
      </c>
      <c r="I324" s="26"/>
      <c r="K324" s="24" t="str">
        <f ca="1">IF(E324="","",LOOKUP(YEAR(TODAY())-E324, {0;8;11;16;21;27}, {1;2;3;4;5;6}))</f>
        <v/>
      </c>
    </row>
    <row r="325" spans="2:11" x14ac:dyDescent="0.25">
      <c r="B325" s="25" t="str">
        <f>IF(D325="", "", SUBTOTAL(3, $D$2:D325))</f>
        <v/>
      </c>
      <c r="C325" s="138"/>
      <c r="D325" s="140"/>
      <c r="E325" s="142"/>
      <c r="F325" s="146"/>
      <c r="G325" s="136"/>
      <c r="H325" s="23" t="str">
        <f t="shared" ca="1" si="5"/>
        <v/>
      </c>
      <c r="I325" s="26"/>
      <c r="K325" s="24" t="str">
        <f ca="1">IF(E325="","",LOOKUP(YEAR(TODAY())-E325, {0;8;11;16;21;27}, {1;2;3;4;5;6}))</f>
        <v/>
      </c>
    </row>
    <row r="326" spans="2:11" x14ac:dyDescent="0.25">
      <c r="B326" s="25" t="str">
        <f>IF(D326="", "", SUBTOTAL(3, $D$2:D326))</f>
        <v/>
      </c>
      <c r="C326" s="137"/>
      <c r="D326" s="139"/>
      <c r="E326" s="141"/>
      <c r="F326" s="145"/>
      <c r="G326" s="143"/>
      <c r="H326" s="23" t="str">
        <f t="shared" ca="1" si="5"/>
        <v/>
      </c>
      <c r="I326" s="26"/>
      <c r="K326" s="24" t="str">
        <f ca="1">IF(E326="","",LOOKUP(YEAR(TODAY())-E326, {0;8;11;16;21;27}, {1;2;3;4;5;6}))</f>
        <v/>
      </c>
    </row>
    <row r="327" spans="2:11" x14ac:dyDescent="0.25">
      <c r="B327" s="25" t="str">
        <f>IF(D327="", "", SUBTOTAL(3, $D$2:D327))</f>
        <v/>
      </c>
      <c r="C327" s="138"/>
      <c r="D327" s="140"/>
      <c r="E327" s="142"/>
      <c r="F327" s="146"/>
      <c r="G327" s="136"/>
      <c r="H327" s="23" t="str">
        <f t="shared" ca="1" si="5"/>
        <v/>
      </c>
      <c r="I327" s="26"/>
      <c r="K327" s="24" t="str">
        <f ca="1">IF(E327="","",LOOKUP(YEAR(TODAY())-E327, {0;8;11;16;21;27}, {1;2;3;4;5;6}))</f>
        <v/>
      </c>
    </row>
    <row r="328" spans="2:11" x14ac:dyDescent="0.25">
      <c r="B328" s="25" t="str">
        <f>IF(D328="", "", SUBTOTAL(3, $D$2:D328))</f>
        <v/>
      </c>
      <c r="C328" s="138"/>
      <c r="D328" s="140"/>
      <c r="E328" s="142"/>
      <c r="F328" s="146"/>
      <c r="G328" s="136"/>
      <c r="H328" s="23" t="str">
        <f t="shared" ca="1" si="5"/>
        <v/>
      </c>
      <c r="I328" s="26"/>
      <c r="K328" s="24" t="str">
        <f ca="1">IF(E328="","",LOOKUP(YEAR(TODAY())-E328, {0;8;11;16;21;27}, {1;2;3;4;5;6}))</f>
        <v/>
      </c>
    </row>
    <row r="329" spans="2:11" x14ac:dyDescent="0.25">
      <c r="B329" s="25" t="str">
        <f>IF(D329="", "", SUBTOTAL(3, $D$2:D329))</f>
        <v/>
      </c>
      <c r="C329" s="137"/>
      <c r="D329" s="139"/>
      <c r="E329" s="141"/>
      <c r="F329" s="145"/>
      <c r="G329" s="143"/>
      <c r="H329" s="23" t="str">
        <f t="shared" ca="1" si="5"/>
        <v/>
      </c>
      <c r="I329" s="26"/>
      <c r="K329" s="24" t="str">
        <f ca="1">IF(E329="","",LOOKUP(YEAR(TODAY())-E329, {0;8;11;16;21;27}, {1;2;3;4;5;6}))</f>
        <v/>
      </c>
    </row>
    <row r="330" spans="2:11" x14ac:dyDescent="0.25">
      <c r="B330" s="25" t="str">
        <f>IF(D330="", "", SUBTOTAL(3, $D$2:D330))</f>
        <v/>
      </c>
      <c r="C330" s="138"/>
      <c r="D330" s="140"/>
      <c r="E330" s="142"/>
      <c r="F330" s="146"/>
      <c r="G330" s="136"/>
      <c r="H330" s="23" t="str">
        <f t="shared" ca="1" si="5"/>
        <v/>
      </c>
      <c r="I330" s="26"/>
      <c r="K330" s="24" t="str">
        <f ca="1">IF(E330="","",LOOKUP(YEAR(TODAY())-E330, {0;8;11;16;21;27}, {1;2;3;4;5;6}))</f>
        <v/>
      </c>
    </row>
    <row r="331" spans="2:11" x14ac:dyDescent="0.25">
      <c r="B331" s="25" t="str">
        <f>IF(D331="", "", SUBTOTAL(3, $D$2:D331))</f>
        <v/>
      </c>
      <c r="C331" s="138"/>
      <c r="D331" s="140"/>
      <c r="E331" s="142"/>
      <c r="F331" s="146"/>
      <c r="G331" s="136"/>
      <c r="H331" s="23" t="str">
        <f t="shared" ca="1" si="5"/>
        <v/>
      </c>
      <c r="I331" s="26"/>
      <c r="K331" s="24" t="str">
        <f ca="1">IF(E331="","",LOOKUP(YEAR(TODAY())-E331, {0;8;11;16;21;27}, {1;2;3;4;5;6}))</f>
        <v/>
      </c>
    </row>
  </sheetData>
  <sheetProtection algorithmName="SHA-512" hashValue="t7TUz5u7icOFI05+54ojXNho6pVyIK/a4+4rH9DGG9WbLHHoSnqCECj/H8dod3Rlb2bRoZY/Q0SEiA/oa3EIPA==" saltValue="CrjpAsrtPj1JuLWgzwE6dA==" spinCount="100000" sheet="1" objects="1" scenarios="1"/>
  <dataValidations count="2">
    <dataValidation type="list" allowBlank="1" showInputMessage="1" showErrorMessage="1" sqref="G2:G331">
      <formula1>"ano,ne"</formula1>
    </dataValidation>
    <dataValidation type="whole" allowBlank="1" showInputMessage="1" showErrorMessage="1" sqref="E2:E331">
      <formula1>1900</formula1>
      <formula2>3000</formula2>
    </dataValidation>
  </dataValidations>
  <pageMargins left="0.78740157480314965" right="0.78740157480314965" top="1.54" bottom="0.78740157480314965" header="0.51181102362204722" footer="0.51181102362204722"/>
  <pageSetup paperSize="9" scale="81" fitToWidth="0" fitToHeight="0" orientation="portrait" r:id="rId1"/>
  <headerFooter>
    <oddHeader>&amp;L&amp;G&amp;C&amp;"-,Tučné"&amp;14DOTACE z rozpočtu města Jeseník&amp;12
&amp;14Příloha č.1. - doplnění členské základny sportovců&amp;R&amp;P</oddHeader>
    <oddFooter xml:space="preserve">&amp;L&amp;9____________________________________________________________________________________________________________
Město Jeseník, Masarykovo nám. 167/1, 790 01 Jeseník, IČ: 00302724, tel.: 584498407, e-mail:david.koukal@jesenik.cz&amp;R
</oddFooter>
  </headerFooter>
  <rowBreaks count="5" manualBreakCount="5">
    <brk id="56" max="9" man="1"/>
    <brk id="111" max="9" man="1"/>
    <brk id="166" max="9" man="1"/>
    <brk id="221" max="9" man="1"/>
    <brk id="276" max="9" man="1"/>
  </rowBreak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data!$A$2:$A$26</xm:f>
          </x14:formula1>
          <xm:sqref>F2:F331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2:N56"/>
  <sheetViews>
    <sheetView topLeftCell="B1" workbookViewId="0">
      <selection activeCell="C3" sqref="C3"/>
    </sheetView>
  </sheetViews>
  <sheetFormatPr defaultColWidth="8.85546875" defaultRowHeight="15" x14ac:dyDescent="0.25"/>
  <cols>
    <col min="1" max="1" width="3.7109375" style="13" customWidth="1"/>
    <col min="2" max="2" width="18" style="13" bestFit="1" customWidth="1"/>
    <col min="3" max="3" width="19.140625" style="13" customWidth="1"/>
    <col min="4" max="4" width="32" style="13" customWidth="1"/>
    <col min="5" max="5" width="27.28515625" style="13" customWidth="1"/>
    <col min="6" max="6" width="40" style="13" bestFit="1" customWidth="1"/>
    <col min="7" max="7" width="3.5703125" style="13" customWidth="1"/>
    <col min="8" max="8" width="17.7109375" style="13" bestFit="1" customWidth="1"/>
    <col min="9" max="9" width="27.28515625" style="13" customWidth="1"/>
    <col min="10" max="10" width="18.140625" style="13" customWidth="1"/>
    <col min="11" max="12" width="8.85546875" style="13"/>
    <col min="13" max="14" width="22.42578125" style="13" customWidth="1"/>
    <col min="15" max="15" width="16.140625" style="13" customWidth="1"/>
    <col min="16" max="16" width="19.28515625" style="13" customWidth="1"/>
    <col min="17" max="16384" width="8.85546875" style="13"/>
  </cols>
  <sheetData>
    <row r="2" spans="2:14" x14ac:dyDescent="0.25">
      <c r="B2" s="193" t="s">
        <v>96</v>
      </c>
      <c r="C2" s="193"/>
      <c r="E2" s="98" t="s">
        <v>183</v>
      </c>
      <c r="F2" s="109" t="s">
        <v>182</v>
      </c>
      <c r="I2" s="130" t="s">
        <v>194</v>
      </c>
      <c r="J2" s="131"/>
      <c r="K2" s="32"/>
      <c r="L2" s="35"/>
      <c r="M2" s="36"/>
    </row>
    <row r="3" spans="2:14" x14ac:dyDescent="0.25">
      <c r="B3" s="1" t="s">
        <v>89</v>
      </c>
      <c r="C3" s="39" t="e">
        <f>J4/(I4*100)+1</f>
        <v>#DIV/0!</v>
      </c>
      <c r="D3" s="105" t="s">
        <v>172</v>
      </c>
      <c r="E3" s="1" t="s">
        <v>97</v>
      </c>
      <c r="F3" s="37">
        <f ca="1">COUNTIF('NSA - členská základna'!H$2:H$331,"A")</f>
        <v>0</v>
      </c>
      <c r="I3" s="133" t="s">
        <v>195</v>
      </c>
      <c r="J3" s="134" t="s">
        <v>196</v>
      </c>
      <c r="K3" s="32"/>
      <c r="L3" s="35"/>
      <c r="M3" s="36"/>
    </row>
    <row r="4" spans="2:14" x14ac:dyDescent="0.25">
      <c r="B4" s="53" t="s">
        <v>90</v>
      </c>
      <c r="C4" s="38">
        <f>IF('ŽÁDOST 1B'!G93="Olympijský",1.5,IF('ŽÁDOST 1B'!G93="Neolympijský",1.2,IF('ŽÁDOST 1B'!G93="Rekreační",1.1,0)))</f>
        <v>0</v>
      </c>
      <c r="D4" s="106" t="s">
        <v>173</v>
      </c>
      <c r="E4" s="1" t="s">
        <v>98</v>
      </c>
      <c r="F4" s="37">
        <f ca="1">COUNTIF('NSA - členská základna'!H$2:H$331,"B")</f>
        <v>0</v>
      </c>
      <c r="I4" s="132" t="e">
        <f>'ŽÁDOST 1B'!B47/'ŽÁDOST 1B'!B50</f>
        <v>#DIV/0!</v>
      </c>
      <c r="J4" s="135">
        <f>COUNTA('ŽÁDOST 1B'!B41:C43)</f>
        <v>0</v>
      </c>
      <c r="K4" s="32"/>
      <c r="L4" s="35"/>
      <c r="M4" s="36"/>
    </row>
    <row r="5" spans="2:14" x14ac:dyDescent="0.25">
      <c r="B5" s="54" t="s">
        <v>91</v>
      </c>
      <c r="C5" s="3">
        <f>IF('ŽÁDOST 1B'!G95="Kolektivní",1.1,IF('ŽÁDOST 1B'!G95="Individuální",1.3,0))</f>
        <v>0</v>
      </c>
      <c r="D5" s="106" t="s">
        <v>174</v>
      </c>
      <c r="E5" s="1" t="s">
        <v>99</v>
      </c>
      <c r="F5" s="37">
        <f ca="1">COUNTIF('NSA - členská základna'!H$2:H$331,"C")</f>
        <v>0</v>
      </c>
      <c r="J5" s="29"/>
      <c r="K5" s="32"/>
      <c r="L5" s="28"/>
      <c r="M5" s="29"/>
    </row>
    <row r="6" spans="2:14" x14ac:dyDescent="0.25">
      <c r="B6" s="54" t="s">
        <v>92</v>
      </c>
      <c r="C6" s="38">
        <f>IF(COUNTIF('ŽÁDOST 1B'!E101:E103,"&lt;&gt;")=3,1.1)+IF(COUNTIF('ŽÁDOST 1B'!E105:E107,"&lt;&gt;")=3,1.2)+IF(COUNTIF('ŽÁDOST 1B'!E109:E111,"&lt;&gt;")=3,IF('ŽÁDOST 1B'!G93="olympijský",1.3,IF('ŽÁDOST 1B'!G93="neolympijský",1.2,0)),0)+IF(COUNTIF('ŽÁDOST 1B'!E113:E115,"&lt;&gt;")=3,IF('ŽÁDOST 1B'!G93="olympijský",1.4,IF('ŽÁDOST 1B'!G93="neolympijský",1.3,0)))+IF(COUNTIF('ŽÁDOST 1B'!E117:I119,"&lt;&gt;")=3,IF('ŽÁDOST 1B'!G93="olympijský",1.5,IF('ŽÁDOST 1B'!G93="neolympijský",1.4,0)))</f>
        <v>0</v>
      </c>
      <c r="D6" s="107" t="s">
        <v>175</v>
      </c>
      <c r="E6" s="1" t="s">
        <v>100</v>
      </c>
      <c r="F6" s="37">
        <f ca="1">COUNTIF('NSA - členská základna'!H$2:H$331,"D")</f>
        <v>0</v>
      </c>
      <c r="J6" s="28"/>
      <c r="K6" s="32"/>
      <c r="L6" s="28"/>
      <c r="M6" s="29"/>
    </row>
    <row r="7" spans="2:14" x14ac:dyDescent="0.25">
      <c r="B7" s="124"/>
      <c r="C7" s="125" t="e">
        <f>1+COUNTIF('ŽÁDOST 1B'!#REF!,"X")*0.03+COUNTIF('ŽÁDOST 1B'!#REF!,"X")*0.03+COUNTIF('ŽÁDOST 1B'!#REF!,"X")*0.09</f>
        <v>#REF!</v>
      </c>
      <c r="D7" s="126" t="s">
        <v>176</v>
      </c>
      <c r="E7" s="30" t="s">
        <v>101</v>
      </c>
      <c r="F7" s="37">
        <f ca="1">COUNTIF('NSA - členská základna'!H$2:H$331,"E")</f>
        <v>0</v>
      </c>
      <c r="H7" s="14"/>
      <c r="J7" s="32"/>
      <c r="K7" s="32"/>
      <c r="L7" s="28"/>
      <c r="M7" s="28"/>
    </row>
    <row r="8" spans="2:14" x14ac:dyDescent="0.25">
      <c r="B8" s="124"/>
      <c r="C8" s="125" t="e">
        <f>COUNTIF('ŽÁDOST 1B'!#REF!,"&gt;=100")*0.2+COUNTIFS('ŽÁDOST 1B'!#REF!,"&gt;=30",'ŽÁDOST 1B'!#REF!,"&lt;100")*0.07</f>
        <v>#REF!</v>
      </c>
      <c r="D8" s="126" t="s">
        <v>177</v>
      </c>
      <c r="E8" s="30" t="s">
        <v>102</v>
      </c>
      <c r="F8" s="37">
        <f ca="1">COUNTIF('NSA - členská základna'!H$2:H$331,"F")</f>
        <v>0</v>
      </c>
      <c r="H8" s="14"/>
      <c r="J8" s="32"/>
      <c r="K8" s="32"/>
      <c r="L8" s="32"/>
      <c r="M8" s="32"/>
    </row>
    <row r="9" spans="2:14" x14ac:dyDescent="0.25">
      <c r="B9" s="1" t="s">
        <v>93</v>
      </c>
      <c r="C9" s="31">
        <f ca="1">(IF(COUNTIF('NSA - členská základna'!K2:K331,1)&gt;=5,1,0)+IF(COUNTIF('NSA - členská základna'!K2:K331,2)&gt;=5,1,0)+IF(COUNTIF('NSA - členská základna'!K2:K331,3)&gt;=5,1,0)+IF(COUNTIF('NSA - členská základna'!K2:K331,4)&gt;=5,1,0)+IF(COUNTIF('NSA - členská základna'!K2:K331,5)&gt;=5,1,0)+IF(COUNTIF('NSA - členská základna'!K2:K331,6)&gt;=5,1,0)-1)/10+1</f>
        <v>0.9</v>
      </c>
      <c r="D9" s="104" t="s">
        <v>180</v>
      </c>
      <c r="E9" s="56" t="s">
        <v>103</v>
      </c>
      <c r="F9" s="110">
        <f ca="1">SUM(F3:F8)</f>
        <v>0</v>
      </c>
    </row>
    <row r="10" spans="2:14" x14ac:dyDescent="0.25">
      <c r="B10" s="1" t="s">
        <v>94</v>
      </c>
      <c r="C10" s="31">
        <f>COUNTIF('ŽÁDOST 1B'!F127:F136,"A")*0.2+COUNTIF('ŽÁDOST 1B'!F127:F136,"B")*0.08+COUNTIF('ŽÁDOST 1B'!F127:F136,"C")*0.03</f>
        <v>0</v>
      </c>
      <c r="D10" s="104" t="s">
        <v>181</v>
      </c>
      <c r="E10" s="99"/>
      <c r="F10" s="4"/>
    </row>
    <row r="11" spans="2:14" x14ac:dyDescent="0.25">
      <c r="B11" s="55" t="s">
        <v>95</v>
      </c>
      <c r="C11" s="40" t="e">
        <f ca="1">ROUND((C4*C5*C6*C7*C8*C10)+C9,3)</f>
        <v>#REF!</v>
      </c>
      <c r="D11" s="104" t="s">
        <v>179</v>
      </c>
    </row>
    <row r="13" spans="2:14" x14ac:dyDescent="0.25">
      <c r="J13" s="14"/>
    </row>
    <row r="15" spans="2:14" x14ac:dyDescent="0.25">
      <c r="M15" s="32"/>
      <c r="N15" s="32"/>
    </row>
    <row r="16" spans="2:14" x14ac:dyDescent="0.25">
      <c r="B16" s="196" t="s">
        <v>141</v>
      </c>
      <c r="C16" s="197"/>
      <c r="D16" s="41" t="e">
        <f ca="1">IF(#REF!="","",IF(YEAR(TODAY())-#REF!&lt;5,"",IF(YEAR(TODAY())-#REF!&lt;=6,IF(#REF!="Jeseník","B","A"),IF(YEAR(TODAY())-#REF!&lt;=19,IF(#REF!="ano",IF(#REF!="Jeseník","D","C"),IF(#REF!="Jeseník","B","A")),IF(#REF!="ano","E",IF(#REF!="Jeseník","F",""))))))</f>
        <v>#REF!</v>
      </c>
      <c r="E16" s="33"/>
      <c r="F16" s="33"/>
      <c r="H16" s="17" t="s">
        <v>141</v>
      </c>
      <c r="I16" s="42" t="e">
        <f ca="1">IF(#REF!="","",LOOKUP(YEAR(TODAY())-#REF!, {0;8;11;16;21;27}, {1;2;3;4;5;6}))</f>
        <v>#REF!</v>
      </c>
      <c r="J16" s="100"/>
      <c r="M16" s="32"/>
      <c r="N16" s="32"/>
    </row>
    <row r="17" spans="2:14" ht="18.75" x14ac:dyDescent="0.25">
      <c r="B17" s="194" t="s">
        <v>143</v>
      </c>
      <c r="C17" s="195"/>
      <c r="D17" s="195"/>
      <c r="E17" s="195"/>
      <c r="F17" s="195"/>
      <c r="H17" s="198" t="s">
        <v>142</v>
      </c>
      <c r="I17" s="199"/>
      <c r="J17" s="100"/>
      <c r="M17" s="32"/>
      <c r="N17" s="32"/>
    </row>
    <row r="18" spans="2:14" ht="28.5" x14ac:dyDescent="0.25">
      <c r="B18" s="59" t="s">
        <v>164</v>
      </c>
      <c r="C18" s="59" t="s">
        <v>163</v>
      </c>
      <c r="D18" s="59" t="s">
        <v>162</v>
      </c>
      <c r="E18" s="59" t="s">
        <v>161</v>
      </c>
      <c r="F18" s="43" t="s">
        <v>117</v>
      </c>
      <c r="H18" s="97" t="s">
        <v>170</v>
      </c>
      <c r="I18" s="18" t="s">
        <v>118</v>
      </c>
      <c r="J18" s="97" t="s">
        <v>169</v>
      </c>
      <c r="L18" s="27"/>
      <c r="M18" s="32"/>
      <c r="N18" s="32"/>
    </row>
    <row r="19" spans="2:14" x14ac:dyDescent="0.25">
      <c r="B19" s="14">
        <v>4</v>
      </c>
      <c r="C19" s="44" t="s">
        <v>119</v>
      </c>
      <c r="D19" s="45" t="s">
        <v>120</v>
      </c>
      <c r="E19" s="46" t="s">
        <v>121</v>
      </c>
      <c r="F19" s="45" t="s">
        <v>122</v>
      </c>
      <c r="H19" s="19">
        <v>0</v>
      </c>
      <c r="I19" s="20">
        <v>1</v>
      </c>
      <c r="J19" s="19" t="s">
        <v>123</v>
      </c>
      <c r="L19" s="35"/>
      <c r="M19" s="32"/>
      <c r="N19" s="32"/>
    </row>
    <row r="20" spans="2:14" x14ac:dyDescent="0.25">
      <c r="B20" s="14">
        <v>19</v>
      </c>
      <c r="C20" s="93" t="s">
        <v>150</v>
      </c>
      <c r="D20" s="57" t="s">
        <v>157</v>
      </c>
      <c r="E20" s="94" t="s">
        <v>97</v>
      </c>
      <c r="F20" s="58" t="s">
        <v>155</v>
      </c>
      <c r="H20" s="21">
        <v>8</v>
      </c>
      <c r="I20" s="22">
        <v>2</v>
      </c>
      <c r="J20" s="21" t="s">
        <v>127</v>
      </c>
      <c r="L20" s="35"/>
      <c r="M20" s="32"/>
      <c r="N20" s="32"/>
    </row>
    <row r="21" spans="2:14" x14ac:dyDescent="0.25">
      <c r="B21" s="14"/>
      <c r="C21" s="93" t="s">
        <v>150</v>
      </c>
      <c r="D21" s="57" t="s">
        <v>158</v>
      </c>
      <c r="E21" s="94" t="s">
        <v>98</v>
      </c>
      <c r="F21" s="58" t="s">
        <v>156</v>
      </c>
      <c r="H21" s="19">
        <v>11</v>
      </c>
      <c r="I21" s="20">
        <v>3</v>
      </c>
      <c r="J21" s="19" t="s">
        <v>130</v>
      </c>
      <c r="L21" s="35"/>
      <c r="M21" s="32"/>
      <c r="N21" s="32"/>
    </row>
    <row r="22" spans="2:14" x14ac:dyDescent="0.25">
      <c r="B22" s="14"/>
      <c r="C22" s="93" t="s">
        <v>150</v>
      </c>
      <c r="D22" s="58" t="s">
        <v>154</v>
      </c>
      <c r="E22" s="94" t="s">
        <v>99</v>
      </c>
      <c r="F22" s="58" t="s">
        <v>152</v>
      </c>
      <c r="H22" s="21">
        <v>16</v>
      </c>
      <c r="I22" s="22">
        <v>4</v>
      </c>
      <c r="J22" s="21" t="s">
        <v>133</v>
      </c>
      <c r="L22" s="35"/>
      <c r="M22" s="32"/>
      <c r="N22" s="32"/>
    </row>
    <row r="23" spans="2:14" x14ac:dyDescent="0.25">
      <c r="B23" s="14"/>
      <c r="C23" s="93" t="s">
        <v>150</v>
      </c>
      <c r="D23" s="57" t="s">
        <v>153</v>
      </c>
      <c r="E23" s="94" t="s">
        <v>100</v>
      </c>
      <c r="F23" s="58" t="s">
        <v>151</v>
      </c>
      <c r="H23" s="19">
        <v>21</v>
      </c>
      <c r="I23" s="20">
        <v>5</v>
      </c>
      <c r="J23" s="19" t="s">
        <v>135</v>
      </c>
      <c r="L23" s="35"/>
      <c r="M23" s="32"/>
      <c r="N23" s="32"/>
    </row>
    <row r="24" spans="2:14" x14ac:dyDescent="0.25">
      <c r="B24" s="14">
        <v>20</v>
      </c>
      <c r="C24" s="93" t="s">
        <v>159</v>
      </c>
      <c r="D24" s="58"/>
      <c r="E24" s="94" t="s">
        <v>102</v>
      </c>
      <c r="F24" s="58" t="s">
        <v>160</v>
      </c>
      <c r="H24" s="21">
        <v>27</v>
      </c>
      <c r="I24" s="22">
        <v>6</v>
      </c>
      <c r="J24" s="21" t="s">
        <v>137</v>
      </c>
      <c r="L24" s="35"/>
      <c r="M24" s="32"/>
      <c r="N24" s="32"/>
    </row>
    <row r="25" spans="2:14" x14ac:dyDescent="0.25">
      <c r="B25" s="14"/>
      <c r="C25" s="93"/>
      <c r="D25" s="58"/>
      <c r="E25" s="94"/>
      <c r="F25" s="58"/>
      <c r="H25" s="19"/>
      <c r="I25" s="20"/>
      <c r="L25" s="35"/>
      <c r="M25" s="32"/>
      <c r="N25" s="32"/>
    </row>
    <row r="26" spans="2:14" x14ac:dyDescent="0.25">
      <c r="B26" s="14"/>
      <c r="C26" s="93"/>
      <c r="D26" s="58"/>
      <c r="E26" s="94"/>
      <c r="F26" s="58"/>
      <c r="H26" s="19"/>
      <c r="I26" s="20"/>
      <c r="L26" s="35"/>
      <c r="M26" s="32"/>
      <c r="N26" s="32"/>
    </row>
    <row r="27" spans="2:14" x14ac:dyDescent="0.25">
      <c r="B27" s="14"/>
      <c r="C27" s="93"/>
      <c r="D27" s="58"/>
      <c r="E27" s="94"/>
      <c r="F27" s="58"/>
      <c r="H27" s="19"/>
      <c r="I27" s="20"/>
      <c r="L27" s="35"/>
      <c r="M27" s="32"/>
      <c r="N27" s="32"/>
    </row>
    <row r="28" spans="2:14" x14ac:dyDescent="0.25">
      <c r="B28" s="14"/>
      <c r="C28" s="93"/>
      <c r="D28" s="58"/>
      <c r="E28" s="94"/>
      <c r="F28" s="58"/>
      <c r="H28" s="19"/>
      <c r="I28" s="20"/>
      <c r="L28" s="35"/>
      <c r="M28" s="32"/>
      <c r="N28" s="32"/>
    </row>
    <row r="29" spans="2:14" x14ac:dyDescent="0.25">
      <c r="B29" s="14"/>
      <c r="C29" s="93"/>
      <c r="D29" s="58"/>
      <c r="E29" s="94"/>
      <c r="F29" s="58"/>
      <c r="H29" s="19"/>
      <c r="I29" s="20"/>
      <c r="L29" s="35"/>
      <c r="M29" s="36"/>
    </row>
    <row r="30" spans="2:14" x14ac:dyDescent="0.25">
      <c r="B30" s="102" t="s">
        <v>171</v>
      </c>
      <c r="C30" s="101"/>
      <c r="D30" s="58"/>
      <c r="E30" s="94"/>
      <c r="F30" s="58"/>
      <c r="H30" s="19"/>
      <c r="I30" s="20"/>
      <c r="L30" s="35"/>
      <c r="M30" s="36"/>
    </row>
    <row r="31" spans="2:14" x14ac:dyDescent="0.25">
      <c r="B31" s="14"/>
      <c r="C31" s="93"/>
      <c r="D31" s="45"/>
      <c r="E31" s="46"/>
      <c r="F31" s="45"/>
      <c r="H31" s="95"/>
      <c r="I31" s="96"/>
      <c r="L31" s="35"/>
      <c r="M31" s="36"/>
    </row>
    <row r="32" spans="2:14" x14ac:dyDescent="0.25">
      <c r="B32" s="47">
        <v>6</v>
      </c>
      <c r="C32" s="47" t="s">
        <v>124</v>
      </c>
      <c r="D32" s="48" t="s">
        <v>125</v>
      </c>
      <c r="E32" s="49" t="s">
        <v>98</v>
      </c>
      <c r="F32" s="57" t="s">
        <v>126</v>
      </c>
      <c r="H32" s="95"/>
      <c r="I32" s="96"/>
      <c r="L32" s="35"/>
      <c r="M32" s="36"/>
    </row>
    <row r="33" spans="2:13" x14ac:dyDescent="0.25">
      <c r="B33" s="14"/>
      <c r="C33" s="44" t="s">
        <v>124</v>
      </c>
      <c r="D33" s="45" t="s">
        <v>128</v>
      </c>
      <c r="E33" s="46" t="s">
        <v>97</v>
      </c>
      <c r="F33" s="45" t="s">
        <v>129</v>
      </c>
      <c r="H33" s="95"/>
      <c r="I33" s="96"/>
      <c r="L33" s="35"/>
      <c r="M33" s="36"/>
    </row>
    <row r="34" spans="2:13" x14ac:dyDescent="0.25">
      <c r="B34" s="47">
        <v>19</v>
      </c>
      <c r="C34" s="47" t="s">
        <v>131</v>
      </c>
      <c r="D34" s="48" t="s">
        <v>132</v>
      </c>
      <c r="E34" s="49" t="s">
        <v>100</v>
      </c>
      <c r="F34" s="57" t="s">
        <v>146</v>
      </c>
      <c r="H34" s="95"/>
      <c r="I34" s="96"/>
      <c r="L34" s="35"/>
      <c r="M34" s="36"/>
    </row>
    <row r="35" spans="2:13" x14ac:dyDescent="0.25">
      <c r="B35" s="14"/>
      <c r="C35" s="44" t="s">
        <v>131</v>
      </c>
      <c r="D35" s="45" t="s">
        <v>134</v>
      </c>
      <c r="E35" s="46" t="s">
        <v>99</v>
      </c>
      <c r="F35" s="58" t="s">
        <v>147</v>
      </c>
      <c r="H35" s="95"/>
      <c r="I35" s="96"/>
      <c r="L35" s="28"/>
      <c r="M35" s="29"/>
    </row>
    <row r="36" spans="2:13" x14ac:dyDescent="0.25">
      <c r="B36" s="47"/>
      <c r="C36" s="47" t="s">
        <v>131</v>
      </c>
      <c r="D36" s="48" t="s">
        <v>136</v>
      </c>
      <c r="E36" s="49" t="s">
        <v>98</v>
      </c>
      <c r="F36" s="57" t="s">
        <v>148</v>
      </c>
      <c r="H36" s="95"/>
      <c r="I36" s="96"/>
      <c r="L36" s="28"/>
      <c r="M36" s="29"/>
    </row>
    <row r="37" spans="2:13" x14ac:dyDescent="0.25">
      <c r="B37" s="14"/>
      <c r="C37" s="44" t="s">
        <v>131</v>
      </c>
      <c r="D37" s="45" t="s">
        <v>138</v>
      </c>
      <c r="E37" s="46" t="s">
        <v>97</v>
      </c>
      <c r="F37" s="58" t="s">
        <v>149</v>
      </c>
      <c r="H37" s="32"/>
      <c r="I37" s="32"/>
      <c r="L37" s="28"/>
      <c r="M37" s="28"/>
    </row>
    <row r="38" spans="2:13" x14ac:dyDescent="0.25">
      <c r="B38" s="47">
        <v>26</v>
      </c>
      <c r="C38" s="47" t="s">
        <v>137</v>
      </c>
      <c r="D38" s="48" t="s">
        <v>139</v>
      </c>
      <c r="E38" s="49" t="s">
        <v>101</v>
      </c>
      <c r="F38" s="48" t="s">
        <v>140</v>
      </c>
      <c r="L38" s="32"/>
      <c r="M38" s="32"/>
    </row>
    <row r="39" spans="2:13" x14ac:dyDescent="0.25">
      <c r="B39" s="50"/>
      <c r="C39" s="44" t="s">
        <v>137</v>
      </c>
      <c r="D39" s="45" t="s">
        <v>136</v>
      </c>
      <c r="E39" s="46" t="s">
        <v>102</v>
      </c>
      <c r="F39" s="58" t="s">
        <v>144</v>
      </c>
      <c r="L39" s="32"/>
      <c r="M39" s="32"/>
    </row>
    <row r="40" spans="2:13" x14ac:dyDescent="0.25">
      <c r="B40" s="47"/>
      <c r="C40" s="47" t="s">
        <v>137</v>
      </c>
      <c r="D40" s="57" t="s">
        <v>138</v>
      </c>
      <c r="E40" s="49" t="s">
        <v>121</v>
      </c>
      <c r="F40" s="57" t="s">
        <v>145</v>
      </c>
      <c r="H40" s="34"/>
      <c r="I40" s="34"/>
      <c r="J40" s="34"/>
      <c r="K40" s="34"/>
      <c r="L40" s="35"/>
      <c r="M40" s="51"/>
    </row>
    <row r="41" spans="2:13" x14ac:dyDescent="0.25">
      <c r="I41" s="27"/>
      <c r="J41" s="27"/>
      <c r="K41" s="32"/>
      <c r="L41" s="35"/>
      <c r="M41" s="51"/>
    </row>
    <row r="42" spans="2:13" x14ac:dyDescent="0.25">
      <c r="I42" s="27"/>
      <c r="J42" s="27"/>
      <c r="K42" s="32"/>
      <c r="L42" s="35"/>
      <c r="M42" s="51"/>
    </row>
    <row r="43" spans="2:13" x14ac:dyDescent="0.25">
      <c r="I43" s="35"/>
      <c r="J43" s="36"/>
      <c r="K43" s="32"/>
      <c r="L43" s="27"/>
      <c r="M43" s="27"/>
    </row>
    <row r="44" spans="2:13" x14ac:dyDescent="0.25">
      <c r="I44" s="35"/>
      <c r="J44" s="36"/>
      <c r="K44" s="32"/>
      <c r="L44" s="27"/>
      <c r="M44" s="27"/>
    </row>
    <row r="45" spans="2:13" x14ac:dyDescent="0.25">
      <c r="I45" s="35"/>
      <c r="J45" s="36"/>
      <c r="K45" s="32"/>
      <c r="L45" s="27"/>
      <c r="M45" s="27"/>
    </row>
    <row r="46" spans="2:13" x14ac:dyDescent="0.25">
      <c r="I46" s="35"/>
      <c r="J46" s="36"/>
      <c r="K46" s="32"/>
      <c r="L46" s="27"/>
      <c r="M46" s="27"/>
    </row>
    <row r="47" spans="2:13" x14ac:dyDescent="0.25">
      <c r="I47" s="35"/>
      <c r="J47" s="36"/>
      <c r="K47" s="32"/>
      <c r="L47" s="27"/>
      <c r="M47" s="27"/>
    </row>
    <row r="48" spans="2:13" x14ac:dyDescent="0.25">
      <c r="I48" s="35"/>
      <c r="J48" s="36"/>
      <c r="K48" s="32"/>
      <c r="L48" s="27"/>
      <c r="M48" s="27"/>
    </row>
    <row r="49" spans="1:13" x14ac:dyDescent="0.25">
      <c r="I49" s="35"/>
      <c r="J49" s="36"/>
      <c r="K49" s="32"/>
      <c r="L49" s="27"/>
      <c r="M49" s="27"/>
    </row>
    <row r="50" spans="1:13" x14ac:dyDescent="0.25">
      <c r="I50" s="35"/>
      <c r="J50" s="36"/>
      <c r="K50" s="32"/>
      <c r="L50" s="27"/>
      <c r="M50" s="27"/>
    </row>
    <row r="51" spans="1:13" x14ac:dyDescent="0.25">
      <c r="I51" s="35"/>
      <c r="J51" s="36"/>
      <c r="K51" s="32"/>
      <c r="L51" s="27"/>
      <c r="M51" s="27"/>
    </row>
    <row r="52" spans="1:13" x14ac:dyDescent="0.25">
      <c r="I52" s="35"/>
      <c r="J52" s="36"/>
      <c r="K52" s="32"/>
      <c r="L52" s="27"/>
      <c r="M52" s="27"/>
    </row>
    <row r="53" spans="1:13" x14ac:dyDescent="0.25">
      <c r="I53" s="35"/>
      <c r="J53" s="36"/>
      <c r="K53" s="32"/>
      <c r="L53" s="27"/>
      <c r="M53" s="27"/>
    </row>
    <row r="54" spans="1:13" x14ac:dyDescent="0.25">
      <c r="I54" s="35"/>
      <c r="J54" s="36"/>
      <c r="K54" s="32"/>
      <c r="L54" s="27"/>
      <c r="M54" s="27"/>
    </row>
    <row r="55" spans="1:13" x14ac:dyDescent="0.25">
      <c r="A55" s="52"/>
      <c r="B55" s="52"/>
      <c r="C55" s="52"/>
      <c r="D55" s="52"/>
      <c r="E55" s="52"/>
      <c r="F55" s="52"/>
      <c r="I55" s="35"/>
      <c r="J55" s="36"/>
      <c r="K55" s="32"/>
      <c r="L55" s="27"/>
      <c r="M55" s="27"/>
    </row>
    <row r="56" spans="1:13" x14ac:dyDescent="0.25">
      <c r="I56" s="35"/>
      <c r="J56" s="36"/>
      <c r="K56" s="32"/>
      <c r="L56" s="35"/>
      <c r="M56" s="36"/>
    </row>
  </sheetData>
  <mergeCells count="4">
    <mergeCell ref="B2:C2"/>
    <mergeCell ref="B17:F17"/>
    <mergeCell ref="B16:C16"/>
    <mergeCell ref="H17:I1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A26"/>
  <sheetViews>
    <sheetView workbookViewId="0">
      <selection activeCell="A2" sqref="A2"/>
    </sheetView>
  </sheetViews>
  <sheetFormatPr defaultColWidth="8.7109375" defaultRowHeight="15" x14ac:dyDescent="0.25"/>
  <cols>
    <col min="1" max="1" width="11.140625" bestFit="1" customWidth="1"/>
  </cols>
  <sheetData>
    <row r="1" spans="1:1" x14ac:dyDescent="0.25">
      <c r="A1" s="2" t="s">
        <v>79</v>
      </c>
    </row>
    <row r="2" spans="1:1" x14ac:dyDescent="0.25">
      <c r="A2" t="s">
        <v>83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87</v>
      </c>
    </row>
    <row r="6" spans="1:1" x14ac:dyDescent="0.25">
      <c r="A6" t="s">
        <v>64</v>
      </c>
    </row>
    <row r="7" spans="1:1" x14ac:dyDescent="0.25">
      <c r="A7" t="s">
        <v>84</v>
      </c>
    </row>
    <row r="8" spans="1:1" x14ac:dyDescent="0.25">
      <c r="A8" t="s">
        <v>76</v>
      </c>
    </row>
    <row r="9" spans="1:1" x14ac:dyDescent="0.25">
      <c r="A9" t="s">
        <v>77</v>
      </c>
    </row>
    <row r="10" spans="1:1" x14ac:dyDescent="0.25">
      <c r="A10" t="s">
        <v>81</v>
      </c>
    </row>
    <row r="11" spans="1:1" x14ac:dyDescent="0.25">
      <c r="A11" t="s">
        <v>85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88</v>
      </c>
    </row>
    <row r="17" spans="1:1" x14ac:dyDescent="0.25">
      <c r="A17" t="s">
        <v>69</v>
      </c>
    </row>
    <row r="18" spans="1:1" x14ac:dyDescent="0.25">
      <c r="A18" t="s">
        <v>70</v>
      </c>
    </row>
    <row r="19" spans="1:1" x14ac:dyDescent="0.25">
      <c r="A19" t="s">
        <v>71</v>
      </c>
    </row>
    <row r="20" spans="1:1" x14ac:dyDescent="0.25">
      <c r="A20" t="s">
        <v>72</v>
      </c>
    </row>
    <row r="21" spans="1:1" x14ac:dyDescent="0.25">
      <c r="A21" t="s">
        <v>86</v>
      </c>
    </row>
    <row r="22" spans="1:1" x14ac:dyDescent="0.25">
      <c r="A22" t="s">
        <v>73</v>
      </c>
    </row>
    <row r="23" spans="1:1" x14ac:dyDescent="0.25">
      <c r="A23" t="s">
        <v>74</v>
      </c>
    </row>
    <row r="24" spans="1:1" x14ac:dyDescent="0.25">
      <c r="A24" t="s">
        <v>78</v>
      </c>
    </row>
    <row r="25" spans="1:1" x14ac:dyDescent="0.25">
      <c r="A25" t="s">
        <v>75</v>
      </c>
    </row>
    <row r="26" spans="1:1" x14ac:dyDescent="0.25">
      <c r="A26" t="s">
        <v>80</v>
      </c>
    </row>
  </sheetData>
  <sheetProtection algorithmName="SHA-512" hashValue="AsmnDqgxFsBflc1McSJ9z0eIZMUITtMor5sEaiRRWtwIzlMTvdu+IaoC9CIQ2B8438poReUeDaCnzqQs75Ygaw==" saltValue="GlQTJnR3FJJbLNWynIvjZA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ŽÁDOST 1B</vt:lpstr>
      <vt:lpstr>NSA - členská základna</vt:lpstr>
      <vt:lpstr>Nastavení - Vyhodnocení</vt:lpstr>
      <vt:lpstr>data</vt:lpstr>
      <vt:lpstr>'NSA - členská základna'!Názvy_tisku</vt:lpstr>
      <vt:lpstr>'ŽÁDOST 1B'!Názvy_tisku</vt:lpstr>
      <vt:lpstr>'NSA - členská základna'!Oblast_tisku</vt:lpstr>
      <vt:lpstr>'ŽÁDOST 1B'!Oblast_tisku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Halfar</dc:creator>
  <cp:lastModifiedBy>Koukal David</cp:lastModifiedBy>
  <cp:lastPrinted>2026-09-03T11:46:11Z</cp:lastPrinted>
  <dcterms:created xsi:type="dcterms:W3CDTF">2021-10-02T18:49:14Z</dcterms:created>
  <dcterms:modified xsi:type="dcterms:W3CDTF">2026-10-29T12:23:41Z</dcterms:modified>
</cp:coreProperties>
</file>